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5850"/>
  </bookViews>
  <sheets>
    <sheet name="Приложение 4" sheetId="1" r:id="rId1"/>
  </sheets>
  <definedNames>
    <definedName name="_xlnm.Print_Area" localSheetId="0">'Приложение 4'!$A$1:$W$91</definedName>
  </definedNames>
  <calcPr calcId="124519"/>
</workbook>
</file>

<file path=xl/calcChain.xml><?xml version="1.0" encoding="utf-8"?>
<calcChain xmlns="http://schemas.openxmlformats.org/spreadsheetml/2006/main">
  <c r="V85" i="1"/>
  <c r="W87"/>
  <c r="V87"/>
  <c r="W85"/>
  <c r="W84" s="1"/>
  <c r="V84" l="1"/>
  <c r="V68"/>
  <c r="V63"/>
  <c r="W81"/>
  <c r="W80"/>
  <c r="W79" s="1"/>
  <c r="W78" s="1"/>
  <c r="W74"/>
  <c r="W73" s="1"/>
  <c r="W72" s="1"/>
  <c r="W90"/>
  <c r="W89" s="1"/>
  <c r="W69"/>
  <c r="W63"/>
  <c r="W58"/>
  <c r="W52"/>
  <c r="W47"/>
  <c r="W43"/>
  <c r="W41"/>
  <c r="W38"/>
  <c r="W37"/>
  <c r="W35"/>
  <c r="W33"/>
  <c r="W28"/>
  <c r="W22"/>
  <c r="W21" s="1"/>
  <c r="W20" s="1"/>
  <c r="V58"/>
  <c r="V52"/>
  <c r="V43"/>
  <c r="V80"/>
  <c r="V79" s="1"/>
  <c r="V78" s="1"/>
  <c r="V74"/>
  <c r="V73" s="1"/>
  <c r="V72" s="1"/>
  <c r="V90"/>
  <c r="V89" s="1"/>
  <c r="V69"/>
  <c r="V47"/>
  <c r="V41"/>
  <c r="V38"/>
  <c r="V37"/>
  <c r="V35"/>
  <c r="V33"/>
  <c r="V28"/>
  <c r="V22"/>
  <c r="V21" s="1"/>
  <c r="V20" s="1"/>
  <c r="T33"/>
  <c r="V51" l="1"/>
  <c r="W40"/>
  <c r="V27"/>
  <c r="W51"/>
  <c r="W27"/>
  <c r="W26" s="1"/>
  <c r="W19" s="1"/>
  <c r="V40"/>
  <c r="T85"/>
  <c r="U53"/>
  <c r="T52"/>
  <c r="T80"/>
  <c r="T74"/>
  <c r="T90"/>
  <c r="T89" s="1"/>
  <c r="T84"/>
  <c r="T69"/>
  <c r="T63"/>
  <c r="T58"/>
  <c r="T47"/>
  <c r="T43"/>
  <c r="T41"/>
  <c r="T38"/>
  <c r="T37"/>
  <c r="T35"/>
  <c r="T28"/>
  <c r="T22"/>
  <c r="R80"/>
  <c r="R79" s="1"/>
  <c r="R78" s="1"/>
  <c r="R74"/>
  <c r="R90"/>
  <c r="R89" s="1"/>
  <c r="R84"/>
  <c r="R69"/>
  <c r="R63"/>
  <c r="R58"/>
  <c r="R52"/>
  <c r="R47"/>
  <c r="R43"/>
  <c r="R41"/>
  <c r="R38"/>
  <c r="R37"/>
  <c r="R35"/>
  <c r="R28"/>
  <c r="R22"/>
  <c r="R21" s="1"/>
  <c r="R20" s="1"/>
  <c r="P80"/>
  <c r="P79" s="1"/>
  <c r="P78" s="1"/>
  <c r="P74"/>
  <c r="P90"/>
  <c r="P89" s="1"/>
  <c r="P84"/>
  <c r="P69"/>
  <c r="P63"/>
  <c r="P58"/>
  <c r="P52"/>
  <c r="P47"/>
  <c r="P43"/>
  <c r="P41"/>
  <c r="P38"/>
  <c r="P37"/>
  <c r="P35"/>
  <c r="P28"/>
  <c r="P22"/>
  <c r="P21" s="1"/>
  <c r="P20" s="1"/>
  <c r="O46"/>
  <c r="Q46" s="1"/>
  <c r="S46" s="1"/>
  <c r="N80"/>
  <c r="N79" s="1"/>
  <c r="N78" s="1"/>
  <c r="N74"/>
  <c r="N73" s="1"/>
  <c r="N72" s="1"/>
  <c r="N90"/>
  <c r="N89" s="1"/>
  <c r="N84"/>
  <c r="N69"/>
  <c r="N63"/>
  <c r="N58"/>
  <c r="N52"/>
  <c r="N47"/>
  <c r="N43"/>
  <c r="N41"/>
  <c r="N38"/>
  <c r="N37"/>
  <c r="N35"/>
  <c r="N28"/>
  <c r="N22"/>
  <c r="N21" s="1"/>
  <c r="N20" s="1"/>
  <c r="L80"/>
  <c r="L79" s="1"/>
  <c r="L78" s="1"/>
  <c r="L74"/>
  <c r="L73" s="1"/>
  <c r="L72" s="1"/>
  <c r="L90"/>
  <c r="L89" s="1"/>
  <c r="L84"/>
  <c r="L69"/>
  <c r="L63"/>
  <c r="L58"/>
  <c r="L52"/>
  <c r="L47"/>
  <c r="L43"/>
  <c r="L41"/>
  <c r="L37"/>
  <c r="L35"/>
  <c r="L28"/>
  <c r="L22"/>
  <c r="L21" s="1"/>
  <c r="L20" s="1"/>
  <c r="L38"/>
  <c r="M88"/>
  <c r="O88" s="1"/>
  <c r="Q88" s="1"/>
  <c r="S88" s="1"/>
  <c r="U88" s="1"/>
  <c r="J63"/>
  <c r="K68"/>
  <c r="M68" s="1"/>
  <c r="O68" s="1"/>
  <c r="Q68" s="1"/>
  <c r="S68" s="1"/>
  <c r="U68" s="1"/>
  <c r="K67"/>
  <c r="M67" s="1"/>
  <c r="O67" s="1"/>
  <c r="Q67" s="1"/>
  <c r="S67" s="1"/>
  <c r="U67" s="1"/>
  <c r="K45"/>
  <c r="M45" s="1"/>
  <c r="O45" s="1"/>
  <c r="Q45" s="1"/>
  <c r="S45" s="1"/>
  <c r="U45" s="1"/>
  <c r="K50"/>
  <c r="M50" s="1"/>
  <c r="O50" s="1"/>
  <c r="J47"/>
  <c r="J69"/>
  <c r="K71"/>
  <c r="M71" s="1"/>
  <c r="O71" s="1"/>
  <c r="Q71" s="1"/>
  <c r="S71" s="1"/>
  <c r="U71" s="1"/>
  <c r="J58"/>
  <c r="K60"/>
  <c r="M60" s="1"/>
  <c r="O60" s="1"/>
  <c r="Q60" s="1"/>
  <c r="S60" s="1"/>
  <c r="U60" s="1"/>
  <c r="K62"/>
  <c r="M62" s="1"/>
  <c r="O62" s="1"/>
  <c r="Q62" s="1"/>
  <c r="S62" s="1"/>
  <c r="U62" s="1"/>
  <c r="J43"/>
  <c r="K57"/>
  <c r="M57" s="1"/>
  <c r="O57" s="1"/>
  <c r="Q57" s="1"/>
  <c r="S57" s="1"/>
  <c r="U57" s="1"/>
  <c r="K55"/>
  <c r="M55" s="1"/>
  <c r="O55" s="1"/>
  <c r="Q55" s="1"/>
  <c r="S55" s="1"/>
  <c r="U55" s="1"/>
  <c r="K54"/>
  <c r="M54" s="1"/>
  <c r="O54" s="1"/>
  <c r="Q54" s="1"/>
  <c r="S54" s="1"/>
  <c r="J52"/>
  <c r="G63"/>
  <c r="H63"/>
  <c r="K65"/>
  <c r="M65" s="1"/>
  <c r="O65" s="1"/>
  <c r="Q65" s="1"/>
  <c r="S65" s="1"/>
  <c r="U65" s="1"/>
  <c r="J80"/>
  <c r="J79" s="1"/>
  <c r="J78" s="1"/>
  <c r="J74"/>
  <c r="J90"/>
  <c r="J89" s="1"/>
  <c r="J85"/>
  <c r="J84" s="1"/>
  <c r="J41"/>
  <c r="J37"/>
  <c r="J35"/>
  <c r="J28"/>
  <c r="J27" s="1"/>
  <c r="J22"/>
  <c r="I56"/>
  <c r="K56" s="1"/>
  <c r="M56" s="1"/>
  <c r="O56" s="1"/>
  <c r="Q56" s="1"/>
  <c r="S56" s="1"/>
  <c r="U56" s="1"/>
  <c r="H22"/>
  <c r="H21" s="1"/>
  <c r="H20" s="1"/>
  <c r="H28"/>
  <c r="I23"/>
  <c r="K23" s="1"/>
  <c r="M23" s="1"/>
  <c r="O23" s="1"/>
  <c r="Q23" s="1"/>
  <c r="S23" s="1"/>
  <c r="U23" s="1"/>
  <c r="I24"/>
  <c r="K24" s="1"/>
  <c r="M24" s="1"/>
  <c r="O24" s="1"/>
  <c r="Q24" s="1"/>
  <c r="S24" s="1"/>
  <c r="U24" s="1"/>
  <c r="I25"/>
  <c r="K25" s="1"/>
  <c r="M25" s="1"/>
  <c r="O25" s="1"/>
  <c r="Q25" s="1"/>
  <c r="S25" s="1"/>
  <c r="U25" s="1"/>
  <c r="I29"/>
  <c r="K29" s="1"/>
  <c r="M29" s="1"/>
  <c r="O29" s="1"/>
  <c r="Q29" s="1"/>
  <c r="S29" s="1"/>
  <c r="U29" s="1"/>
  <c r="I30"/>
  <c r="K30" s="1"/>
  <c r="M30" s="1"/>
  <c r="O30" s="1"/>
  <c r="Q30" s="1"/>
  <c r="S30" s="1"/>
  <c r="U30" s="1"/>
  <c r="I31"/>
  <c r="K31" s="1"/>
  <c r="M31" s="1"/>
  <c r="O31" s="1"/>
  <c r="Q31" s="1"/>
  <c r="S31" s="1"/>
  <c r="U31" s="1"/>
  <c r="I32"/>
  <c r="K32" s="1"/>
  <c r="M32" s="1"/>
  <c r="O32" s="1"/>
  <c r="Q32" s="1"/>
  <c r="S32" s="1"/>
  <c r="U32" s="1"/>
  <c r="I34"/>
  <c r="K34" s="1"/>
  <c r="M34" s="1"/>
  <c r="O34" s="1"/>
  <c r="Q34" s="1"/>
  <c r="S34" s="1"/>
  <c r="U34" s="1"/>
  <c r="I36"/>
  <c r="K36" s="1"/>
  <c r="M36" s="1"/>
  <c r="O36" s="1"/>
  <c r="Q36" s="1"/>
  <c r="S36" s="1"/>
  <c r="U36" s="1"/>
  <c r="I39"/>
  <c r="K39" s="1"/>
  <c r="M39" s="1"/>
  <c r="O39" s="1"/>
  <c r="Q39" s="1"/>
  <c r="S39" s="1"/>
  <c r="U39" s="1"/>
  <c r="I42"/>
  <c r="K42" s="1"/>
  <c r="M42" s="1"/>
  <c r="O42" s="1"/>
  <c r="Q42" s="1"/>
  <c r="S42" s="1"/>
  <c r="U42" s="1"/>
  <c r="I44"/>
  <c r="K44" s="1"/>
  <c r="M44" s="1"/>
  <c r="M43" s="1"/>
  <c r="I48"/>
  <c r="K48" s="1"/>
  <c r="M48" s="1"/>
  <c r="O48" s="1"/>
  <c r="Q48" s="1"/>
  <c r="S48" s="1"/>
  <c r="U48" s="1"/>
  <c r="I49"/>
  <c r="K49" s="1"/>
  <c r="M49" s="1"/>
  <c r="O49" s="1"/>
  <c r="Q49" s="1"/>
  <c r="S49" s="1"/>
  <c r="U49" s="1"/>
  <c r="I59"/>
  <c r="K59" s="1"/>
  <c r="M59" s="1"/>
  <c r="I61"/>
  <c r="K61" s="1"/>
  <c r="M61" s="1"/>
  <c r="O61" s="1"/>
  <c r="Q61" s="1"/>
  <c r="S61" s="1"/>
  <c r="U61" s="1"/>
  <c r="I64"/>
  <c r="K64" s="1"/>
  <c r="I66"/>
  <c r="K66" s="1"/>
  <c r="M66" s="1"/>
  <c r="O66" s="1"/>
  <c r="Q66" s="1"/>
  <c r="S66" s="1"/>
  <c r="U66" s="1"/>
  <c r="I70"/>
  <c r="K70" s="1"/>
  <c r="M70" s="1"/>
  <c r="O70" s="1"/>
  <c r="Q70" s="1"/>
  <c r="S70" s="1"/>
  <c r="U70" s="1"/>
  <c r="I86"/>
  <c r="K86" s="1"/>
  <c r="M86" s="1"/>
  <c r="O86" s="1"/>
  <c r="Q86" s="1"/>
  <c r="S86" s="1"/>
  <c r="U86" s="1"/>
  <c r="I91"/>
  <c r="K91" s="1"/>
  <c r="M91" s="1"/>
  <c r="O91" s="1"/>
  <c r="Q91" s="1"/>
  <c r="S91" s="1"/>
  <c r="U91" s="1"/>
  <c r="I75"/>
  <c r="K75" s="1"/>
  <c r="M75" s="1"/>
  <c r="O75" s="1"/>
  <c r="Q75" s="1"/>
  <c r="S75" s="1"/>
  <c r="U75" s="1"/>
  <c r="I76"/>
  <c r="K76" s="1"/>
  <c r="M76" s="1"/>
  <c r="O76" s="1"/>
  <c r="Q76" s="1"/>
  <c r="S76" s="1"/>
  <c r="U76" s="1"/>
  <c r="I77"/>
  <c r="K77" s="1"/>
  <c r="M77" s="1"/>
  <c r="O77" s="1"/>
  <c r="Q77" s="1"/>
  <c r="S77" s="1"/>
  <c r="U77" s="1"/>
  <c r="I81"/>
  <c r="K81" s="1"/>
  <c r="M81" s="1"/>
  <c r="O81" s="1"/>
  <c r="Q81" s="1"/>
  <c r="S81" s="1"/>
  <c r="U81" s="1"/>
  <c r="I82"/>
  <c r="K82" s="1"/>
  <c r="M82" s="1"/>
  <c r="O82" s="1"/>
  <c r="Q82" s="1"/>
  <c r="S82" s="1"/>
  <c r="U82" s="1"/>
  <c r="I83"/>
  <c r="K83" s="1"/>
  <c r="M83" s="1"/>
  <c r="O83" s="1"/>
  <c r="Q83" s="1"/>
  <c r="S83" s="1"/>
  <c r="U83" s="1"/>
  <c r="H41"/>
  <c r="G41"/>
  <c r="H80"/>
  <c r="H79" s="1"/>
  <c r="H78" s="1"/>
  <c r="H74"/>
  <c r="H73" s="1"/>
  <c r="H90"/>
  <c r="H89" s="1"/>
  <c r="H85"/>
  <c r="H84" s="1"/>
  <c r="H58"/>
  <c r="H52"/>
  <c r="H47"/>
  <c r="H43"/>
  <c r="H37"/>
  <c r="H35"/>
  <c r="H27" s="1"/>
  <c r="G80"/>
  <c r="I80" s="1"/>
  <c r="K80" s="1"/>
  <c r="M80" s="1"/>
  <c r="O80" s="1"/>
  <c r="Q80" s="1"/>
  <c r="S80" s="1"/>
  <c r="G74"/>
  <c r="I74" s="1"/>
  <c r="G90"/>
  <c r="G85"/>
  <c r="I85" s="1"/>
  <c r="K85" s="1"/>
  <c r="M85" s="1"/>
  <c r="O85" s="1"/>
  <c r="Q85" s="1"/>
  <c r="S85" s="1"/>
  <c r="U85" s="1"/>
  <c r="H69"/>
  <c r="G69"/>
  <c r="G47"/>
  <c r="G43"/>
  <c r="I43" s="1"/>
  <c r="H38"/>
  <c r="G37"/>
  <c r="I37" s="1"/>
  <c r="G38"/>
  <c r="I38" s="1"/>
  <c r="K38" s="1"/>
  <c r="M38" s="1"/>
  <c r="G35"/>
  <c r="I35" s="1"/>
  <c r="G33"/>
  <c r="I33" s="1"/>
  <c r="K33" s="1"/>
  <c r="M33" s="1"/>
  <c r="O33" s="1"/>
  <c r="Q33" s="1"/>
  <c r="S33" s="1"/>
  <c r="U33" s="1"/>
  <c r="G28"/>
  <c r="G22"/>
  <c r="G21" s="1"/>
  <c r="I21" s="1"/>
  <c r="G52"/>
  <c r="G58"/>
  <c r="I58" s="1"/>
  <c r="I63" l="1"/>
  <c r="T40"/>
  <c r="U54"/>
  <c r="S52"/>
  <c r="U46"/>
  <c r="I47"/>
  <c r="I90"/>
  <c r="K90" s="1"/>
  <c r="M90" s="1"/>
  <c r="O90" s="1"/>
  <c r="Q90" s="1"/>
  <c r="S90" s="1"/>
  <c r="G79"/>
  <c r="G78" s="1"/>
  <c r="I78" s="1"/>
  <c r="K78" s="1"/>
  <c r="M58"/>
  <c r="O38"/>
  <c r="Q38" s="1"/>
  <c r="S38" s="1"/>
  <c r="U38" s="1"/>
  <c r="O44"/>
  <c r="O59"/>
  <c r="Q59" s="1"/>
  <c r="S59" s="1"/>
  <c r="U59" s="1"/>
  <c r="U90"/>
  <c r="U80"/>
  <c r="V26"/>
  <c r="T51"/>
  <c r="O47"/>
  <c r="Q50"/>
  <c r="S50" s="1"/>
  <c r="U50" s="1"/>
  <c r="U47" s="1"/>
  <c r="U52"/>
  <c r="T79"/>
  <c r="T73"/>
  <c r="U58"/>
  <c r="T27"/>
  <c r="T21"/>
  <c r="R27"/>
  <c r="R73"/>
  <c r="R51"/>
  <c r="S58"/>
  <c r="R40"/>
  <c r="Q58"/>
  <c r="P73"/>
  <c r="P40"/>
  <c r="Q47"/>
  <c r="P51"/>
  <c r="Q52"/>
  <c r="P27"/>
  <c r="N40"/>
  <c r="N51"/>
  <c r="O58"/>
  <c r="N27"/>
  <c r="O52"/>
  <c r="L51"/>
  <c r="M78"/>
  <c r="O78" s="1"/>
  <c r="Q78" s="1"/>
  <c r="S78" s="1"/>
  <c r="L40"/>
  <c r="L27"/>
  <c r="M47"/>
  <c r="K63"/>
  <c r="M52"/>
  <c r="M64"/>
  <c r="O64" s="1"/>
  <c r="Q64" s="1"/>
  <c r="S64" s="1"/>
  <c r="H51"/>
  <c r="I41"/>
  <c r="K41" s="1"/>
  <c r="M41" s="1"/>
  <c r="O41" s="1"/>
  <c r="Q41" s="1"/>
  <c r="S41" s="1"/>
  <c r="U41" s="1"/>
  <c r="G51"/>
  <c r="I69"/>
  <c r="K69" s="1"/>
  <c r="M69" s="1"/>
  <c r="O69" s="1"/>
  <c r="Q69" s="1"/>
  <c r="S69" s="1"/>
  <c r="U69" s="1"/>
  <c r="K47"/>
  <c r="K43"/>
  <c r="K58"/>
  <c r="K35"/>
  <c r="M35" s="1"/>
  <c r="O35" s="1"/>
  <c r="Q35" s="1"/>
  <c r="S35" s="1"/>
  <c r="U35" s="1"/>
  <c r="K37"/>
  <c r="M37" s="1"/>
  <c r="O37" s="1"/>
  <c r="Q37" s="1"/>
  <c r="S37" s="1"/>
  <c r="U37" s="1"/>
  <c r="K74"/>
  <c r="M74" s="1"/>
  <c r="O74" s="1"/>
  <c r="Q74" s="1"/>
  <c r="S74" s="1"/>
  <c r="U74" s="1"/>
  <c r="K52"/>
  <c r="J73"/>
  <c r="J51"/>
  <c r="J40"/>
  <c r="J21"/>
  <c r="I51"/>
  <c r="I79"/>
  <c r="K79" s="1"/>
  <c r="M79" s="1"/>
  <c r="O79" s="1"/>
  <c r="Q79" s="1"/>
  <c r="S79" s="1"/>
  <c r="I52"/>
  <c r="I22"/>
  <c r="K22" s="1"/>
  <c r="M22" s="1"/>
  <c r="O22" s="1"/>
  <c r="Q22" s="1"/>
  <c r="S22" s="1"/>
  <c r="U22" s="1"/>
  <c r="G20"/>
  <c r="I20" s="1"/>
  <c r="G27"/>
  <c r="I27" s="1"/>
  <c r="K27" s="1"/>
  <c r="M27" s="1"/>
  <c r="H40"/>
  <c r="H26" s="1"/>
  <c r="I28"/>
  <c r="K28" s="1"/>
  <c r="M28" s="1"/>
  <c r="O28" s="1"/>
  <c r="Q28" s="1"/>
  <c r="S28" s="1"/>
  <c r="U28" s="1"/>
  <c r="G40"/>
  <c r="I40" s="1"/>
  <c r="G73"/>
  <c r="H72"/>
  <c r="G84"/>
  <c r="I84" s="1"/>
  <c r="K84" s="1"/>
  <c r="M84" s="1"/>
  <c r="O84" s="1"/>
  <c r="Q84" s="1"/>
  <c r="S84" s="1"/>
  <c r="U84" s="1"/>
  <c r="G89"/>
  <c r="I89" s="1"/>
  <c r="K89" s="1"/>
  <c r="M89" s="1"/>
  <c r="O89" s="1"/>
  <c r="Q89" s="1"/>
  <c r="S89" s="1"/>
  <c r="U89" s="1"/>
  <c r="S47" l="1"/>
  <c r="M63"/>
  <c r="O63"/>
  <c r="S63"/>
  <c r="U64"/>
  <c r="U63" s="1"/>
  <c r="O43"/>
  <c r="Q44"/>
  <c r="Q63"/>
  <c r="U79"/>
  <c r="T78"/>
  <c r="U78" s="1"/>
  <c r="T72"/>
  <c r="T26"/>
  <c r="T20"/>
  <c r="R72"/>
  <c r="R26"/>
  <c r="P72"/>
  <c r="P26"/>
  <c r="N26"/>
  <c r="O27"/>
  <c r="Q27" s="1"/>
  <c r="S27" s="1"/>
  <c r="U27" s="1"/>
  <c r="L26"/>
  <c r="H19"/>
  <c r="K40"/>
  <c r="M40" s="1"/>
  <c r="O40" s="1"/>
  <c r="Q40" s="1"/>
  <c r="S40" s="1"/>
  <c r="U40" s="1"/>
  <c r="K51"/>
  <c r="M51" s="1"/>
  <c r="O51" s="1"/>
  <c r="Q51" s="1"/>
  <c r="S51" s="1"/>
  <c r="U51" s="1"/>
  <c r="J72"/>
  <c r="J26"/>
  <c r="J20"/>
  <c r="K21"/>
  <c r="M21" s="1"/>
  <c r="O21" s="1"/>
  <c r="Q21" s="1"/>
  <c r="S21" s="1"/>
  <c r="U21" s="1"/>
  <c r="G26"/>
  <c r="G72"/>
  <c r="I72" s="1"/>
  <c r="I73"/>
  <c r="K73" s="1"/>
  <c r="M73" s="1"/>
  <c r="O73" s="1"/>
  <c r="Q73" s="1"/>
  <c r="S73" s="1"/>
  <c r="U73" s="1"/>
  <c r="S44" l="1"/>
  <c r="Q43"/>
  <c r="T19"/>
  <c r="R19"/>
  <c r="P19"/>
  <c r="N19"/>
  <c r="L19"/>
  <c r="G19"/>
  <c r="I19" s="1"/>
  <c r="K72"/>
  <c r="M72" s="1"/>
  <c r="O72" s="1"/>
  <c r="Q72" s="1"/>
  <c r="S72" s="1"/>
  <c r="U72" s="1"/>
  <c r="K20"/>
  <c r="M20" s="1"/>
  <c r="O20" s="1"/>
  <c r="Q20" s="1"/>
  <c r="S20" s="1"/>
  <c r="U20" s="1"/>
  <c r="J19"/>
  <c r="I26"/>
  <c r="K26" s="1"/>
  <c r="M26" s="1"/>
  <c r="O26" s="1"/>
  <c r="Q26" s="1"/>
  <c r="S26" s="1"/>
  <c r="U26" s="1"/>
  <c r="U44" l="1"/>
  <c r="U43" s="1"/>
  <c r="S43"/>
  <c r="K19"/>
  <c r="M19" s="1"/>
  <c r="O19" s="1"/>
  <c r="Q19" s="1"/>
  <c r="S19" s="1"/>
  <c r="U19" s="1"/>
</calcChain>
</file>

<file path=xl/sharedStrings.xml><?xml version="1.0" encoding="utf-8"?>
<sst xmlns="http://schemas.openxmlformats.org/spreadsheetml/2006/main" count="277" uniqueCount="116">
  <si>
    <t>Наименование показателя</t>
  </si>
  <si>
    <t>ГРБС</t>
  </si>
  <si>
    <t>РЗ</t>
  </si>
  <si>
    <t>ПР</t>
  </si>
  <si>
    <t>ЦСР</t>
  </si>
  <si>
    <t>ВР</t>
  </si>
  <si>
    <t>Сумма</t>
  </si>
  <si>
    <t>тыс.рублей</t>
  </si>
  <si>
    <t>ВСЕГО</t>
  </si>
  <si>
    <t>Совет народных депутатов городского поселения город Поворино</t>
  </si>
  <si>
    <t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</si>
  <si>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Администрация городского поселения город Поворино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</si>
  <si>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</si>
  <si>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администрации городского поселения г.Поворино в рамках подпрограммы «Реализация полномочий администрации городского поселения» муниципальной программы «Муниципальное управление и гражданское общество» (Расходы на выплату персоналу в целях обеспечения выполнения функций муниципальными органами, казенными учреждениями ,органами управления государственными внебюджетными фондами)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</si>
  <si>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</si>
  <si>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«Реализация полномочий администрации городского поселения г. Поворино» муниципальной программы «Муниципальное управление и гражданское общество» (Иные бюджетные ассигнования)</t>
  </si>
  <si>
    <t>Резервный фонд администрации городского поселения город Поворино(проведение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 в рамках подпрограммы «Управление муниципальными финансами» муниципальной программы «Муниципальное управление и гражданское общество» (Иные бюджетные ассигнования)</t>
  </si>
  <si>
    <t>Расходы на обеспечение функций муниципальных органов в рамках подпрограммы «Пожарная безопасность и защита населения и территории городского поселения город Поворино от чрезвычайных ситуаций»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</si>
  <si>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(Закупка товаров, работ и услуг)</t>
  </si>
  <si>
    <t>Расходы на обеспечение функций муниципальных органов в рамках подпрограммы  «Управление муниципальным имуществом городского поселения город Поворино» муниципальной программы «Муниципальное управление и гражданское общество» (Закупка товаров, работ и услуг)</t>
  </si>
  <si>
    <t>Расходы на обеспечение функций муниципальных органов в рамках подпрограммы «Благоустройство территории муниципального образования городское поселение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</si>
  <si>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Расходы на обеспечение функций муниципальных органов в рамках подпрограммы «Обеспечение сохранности и ремонт военно-мемориальных объектов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 и услуг)</t>
  </si>
  <si>
    <t>Доплаты к пенсиям муниципальных служащих городского поселения в рамках подпрограммы «Развитие мер социальной поддержки отдельных категорий граждан» программы «Муниципальное управление и гражданское общество» (Социальное обеспечение и другие выплаты населению)</t>
  </si>
  <si>
    <t>Обслуживание внутреннего государственного и муниципального долга в рамках подпрограммы «Управление муниципальными финансами» муниципальной программы «Муниципальное управление и гражданское общество» (Обслуживание муниципального долга муниципального образования)</t>
  </si>
  <si>
    <t>Муниципальное казенное учреждение культуры «Центр культуры и творчества городского поселения г. Поворино»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</si>
  <si>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</si>
  <si>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</si>
  <si>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«Развитие культуры»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</si>
  <si>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>Муниципальное казенное учреждение культуры «Центральная библиотека городского поселения г. Поворино»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</si>
  <si>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</si>
  <si>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(Закупка товаров, работ и услуг)</t>
  </si>
  <si>
    <t>Расходы на обеспечение деятельности (оказания услуг) муниципальных учреждений в рамках подпрограммы «Библиотечного обслуживания» муниципальной программы «Развитие культуры и библиотечного обслуживания в городском поселении город Поворино» (Иные бюджетные ассигнования)</t>
  </si>
  <si>
    <t xml:space="preserve">Ведомственная структура расходов бюджета городского поселения </t>
  </si>
  <si>
    <t xml:space="preserve">                                                                                                                                                          </t>
  </si>
  <si>
    <t>изменения</t>
  </si>
  <si>
    <t>факт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</si>
  <si>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</si>
  <si>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</si>
  <si>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</si>
  <si>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</si>
  <si>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</si>
  <si>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</si>
  <si>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</si>
  <si>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</si>
  <si>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</si>
  <si>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</si>
  <si>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Благоустройство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</si>
  <si>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</si>
  <si>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</si>
  <si>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</si>
  <si>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</si>
  <si>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</si>
  <si>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</si>
  <si>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</si>
  <si>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</si>
  <si>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</si>
  <si>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Культура, кинематография</t>
  </si>
  <si>
    <t>Культура</t>
  </si>
  <si>
    <t>01</t>
  </si>
  <si>
    <t>03</t>
  </si>
  <si>
    <t>04</t>
  </si>
  <si>
    <t>0119201</t>
  </si>
  <si>
    <t>0142057</t>
  </si>
  <si>
    <t>09</t>
  </si>
  <si>
    <t>05</t>
  </si>
  <si>
    <t>0219602</t>
  </si>
  <si>
    <t>0229601</t>
  </si>
  <si>
    <t>02</t>
  </si>
  <si>
    <t>0294009</t>
  </si>
  <si>
    <t>0142788</t>
  </si>
  <si>
    <t>08</t>
  </si>
  <si>
    <t>0310059</t>
  </si>
  <si>
    <t>0320059</t>
  </si>
  <si>
    <t>0119202</t>
  </si>
  <si>
    <t>Транспорт</t>
  </si>
  <si>
    <t>914</t>
  </si>
  <si>
    <t xml:space="preserve">                              город  Поворино   на  2014 год</t>
  </si>
  <si>
    <t>0129020</t>
  </si>
  <si>
    <t>0289143</t>
  </si>
  <si>
    <t>0419020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</si>
  <si>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(Иные бюджетные ассигнования)</t>
  </si>
  <si>
    <t>0249861</t>
  </si>
  <si>
    <t>0419129</t>
  </si>
  <si>
    <t>Расходы на обеспечение функций муниципальных органов в рамках программы «Развитие сети автомобильных дорог общего пользования общего значения» (Межбюджетные трансферты)</t>
  </si>
  <si>
    <t>0269122</t>
  </si>
  <si>
    <t>Расходы на обеспечение функций муниципальных органов в рамках подпрограммы «Реконструкция котельных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</si>
  <si>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Расходы на обеспечение функций муниципальных органов в рамках подпрограммы «Проведение капитального ремонта многоквартирных домов, расположенных на территории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</si>
  <si>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(Иные бюджетные ассигнования)</t>
  </si>
  <si>
    <t>0299020</t>
  </si>
  <si>
    <t>0239020</t>
  </si>
  <si>
    <t>0279020</t>
  </si>
  <si>
    <t>0255111</t>
  </si>
  <si>
    <t>Расходы на обеспечение функций муниципальных органов в рамках подпрограммы «Чистая вода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(Капитальные вложения в объекты недвижимого имущества муниципальной собственности)</t>
  </si>
  <si>
    <t>0139047</t>
  </si>
  <si>
    <t>Расходы на обеспечение функций муниципальных органов в рамках подпрограммы "Переселение граждан, проживающих на территории городского поселения город Поворино, из аварийного жилищного фонда" муниципальной программы "Обеспечение доступным и комфортным жильем и коммунальными услугами населения городского поселения город Поворино" (Капитальные вложения в объекты недвижимого имущества муниципальной собственности)</t>
  </si>
  <si>
    <t>Расходы на обеспечение функций муниципальных органов в рамках подпрограммы "Переселение граждан, проживающих на территории городского поселения город Поворино, из аварийного жилищного фонда" муниципальной программы "Обеспечение доступным и комфортным жильем и коммунальными услугами населения городского поселения город Поворино" (Межбюджетные трансферты)</t>
  </si>
  <si>
    <t>10</t>
  </si>
  <si>
    <t>06</t>
  </si>
  <si>
    <t>ИЗМЕНЕНИЯ</t>
  </si>
  <si>
    <t xml:space="preserve">Возмещение части затрат по оплате электроэнергии председателям уличных комитетов в рамках подпрограммы "Развитие мер социальной поддержки отдельных категорий граждан" программы "Муниципальное управление и гражданское общество"(Социальное обеспечение и другие выплаты населению) </t>
  </si>
  <si>
    <t>0139020</t>
  </si>
  <si>
    <t>наши 13888,08</t>
  </si>
  <si>
    <t>Расходы на обеспечение функций муниципальных органов в рамках подпрограммы "Переселение граждан, проживающих на территории городского поселения город Поворино, из аварийного жилищного фонда" муниципальной программы "Обеспечение доступным и комфортным жильем и коммунальными услугами населения городского поселения город Поворино" (Закупка товаров, работ и услуг)</t>
  </si>
  <si>
    <t>План 2014</t>
  </si>
  <si>
    <t>Фактически исполненно 2014</t>
  </si>
  <si>
    <r>
      <t xml:space="preserve"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(Закупка товаров, работ и услуг)</t>
    </r>
  </si>
  <si>
    <r>
      <t xml:space="preserve">Расходы на обеспечение функций муниципальных органов в рамках обеспечения деятельности Совета народных депутатов городского поселения город Поворино 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(Иные бюджетные ассигнования)</t>
    </r>
  </si>
  <si>
    <t>Другие вопросы в области социальной политики</t>
  </si>
  <si>
    <t>к решению Совета народных депутатов</t>
  </si>
  <si>
    <t>городского поселения город Поворино</t>
  </si>
  <si>
    <t>от "_____"____________2015 года № _____</t>
  </si>
  <si>
    <t>Об исполнении бюджета городского поселения
город Поворино за 2014 год</t>
  </si>
  <si>
    <t>Приложение № 4</t>
  </si>
  <si>
    <t>Расходы на обеспечение функций муниципальных органов в рамках подпрограммы «Благоустройство дворовых территорий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работ, услуг)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</si>
  <si>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работ, услуг))</t>
  </si>
  <si>
    <t>Расходы на обеспечение функций муниципальных органов в рамках подпрограммы «Создание условий для обеспечения качественными услугами ЖКХ населения городского поселения город Поворино» муниципальной программы «Обеспечение доступным и комфортным жильем и коммунальными услугами населения городского поселения город Поворино» (Закупка товаров, работ, услуг)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</si>
</sst>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hadow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1127123</xdr:colOff>
      <xdr:row>2</xdr:row>
      <xdr:rowOff>38101</xdr:rowOff>
    </xdr:from>
    <xdr:ext cx="45719" cy="1190624"/>
    <xdr:sp macro="" textlink="">
      <xdr:nvSpPr>
        <xdr:cNvPr id="2" name="TextBox 1"/>
        <xdr:cNvSpPr txBox="1"/>
      </xdr:nvSpPr>
      <xdr:spPr>
        <a:xfrm>
          <a:off x="9636123" y="514351"/>
          <a:ext cx="45719" cy="1190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7"/>
  <sheetViews>
    <sheetView tabSelected="1" view="pageBreakPreview" topLeftCell="A87" zoomScale="87" zoomScaleSheetLayoutView="87" workbookViewId="0">
      <selection activeCell="A89" sqref="A89"/>
    </sheetView>
  </sheetViews>
  <sheetFormatPr defaultRowHeight="18.75"/>
  <cols>
    <col min="1" max="1" width="59.28515625" style="1" customWidth="1"/>
    <col min="2" max="4" width="9.140625" style="1"/>
    <col min="5" max="5" width="14" style="1" customWidth="1"/>
    <col min="6" max="6" width="9.140625" style="1" customWidth="1"/>
    <col min="7" max="21" width="16.28515625" style="1" hidden="1" customWidth="1"/>
    <col min="22" max="23" width="18.140625" style="1" customWidth="1"/>
    <col min="24" max="16384" width="9.140625" style="1"/>
  </cols>
  <sheetData>
    <row r="1" spans="1:23" ht="22.5" customHeight="1">
      <c r="E1" s="56" t="s">
        <v>112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3" spans="1:23">
      <c r="E3" s="55" t="s">
        <v>108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>
      <c r="A4" s="2"/>
      <c r="B4" s="2"/>
      <c r="C4" s="2"/>
      <c r="D4" s="2"/>
      <c r="E4" s="55" t="s">
        <v>109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37.5" customHeight="1">
      <c r="E5" s="56" t="s">
        <v>111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>
      <c r="E6" s="55" t="s">
        <v>110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10" spans="1:23">
      <c r="A10" s="48" t="s">
        <v>32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>
      <c r="A11" s="50" t="s">
        <v>76</v>
      </c>
      <c r="B11" s="50"/>
      <c r="C11" s="50"/>
      <c r="D11" s="50"/>
      <c r="E11" s="50"/>
      <c r="F11" s="50"/>
      <c r="G11" s="50"/>
      <c r="H11" s="50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3" spans="1:23">
      <c r="A13" s="3"/>
    </row>
    <row r="14" spans="1:23">
      <c r="A14" s="4"/>
    </row>
    <row r="15" spans="1:23" ht="37.5">
      <c r="A15" s="52" t="s">
        <v>0</v>
      </c>
      <c r="B15" s="52" t="s">
        <v>1</v>
      </c>
      <c r="C15" s="52" t="s">
        <v>2</v>
      </c>
      <c r="D15" s="52" t="s">
        <v>3</v>
      </c>
      <c r="E15" s="52" t="s">
        <v>4</v>
      </c>
      <c r="F15" s="52" t="s">
        <v>5</v>
      </c>
      <c r="G15" s="5" t="s">
        <v>6</v>
      </c>
      <c r="H15" s="5" t="s">
        <v>6</v>
      </c>
      <c r="I15" s="5" t="s">
        <v>6</v>
      </c>
      <c r="J15" s="5" t="s">
        <v>6</v>
      </c>
      <c r="K15" s="5" t="s">
        <v>6</v>
      </c>
      <c r="L15" s="5" t="s">
        <v>98</v>
      </c>
      <c r="M15" s="5" t="s">
        <v>6</v>
      </c>
      <c r="N15" s="5" t="s">
        <v>98</v>
      </c>
      <c r="O15" s="5" t="s">
        <v>6</v>
      </c>
      <c r="P15" s="5" t="s">
        <v>98</v>
      </c>
      <c r="Q15" s="5" t="s">
        <v>6</v>
      </c>
      <c r="R15" s="5" t="s">
        <v>98</v>
      </c>
      <c r="S15" s="5" t="s">
        <v>6</v>
      </c>
      <c r="T15" s="5" t="s">
        <v>98</v>
      </c>
      <c r="U15" s="45" t="s">
        <v>103</v>
      </c>
      <c r="V15" s="45" t="s">
        <v>103</v>
      </c>
      <c r="W15" s="45" t="s">
        <v>104</v>
      </c>
    </row>
    <row r="16" spans="1:23">
      <c r="A16" s="52"/>
      <c r="B16" s="52"/>
      <c r="C16" s="54"/>
      <c r="D16" s="54"/>
      <c r="E16" s="54"/>
      <c r="F16" s="54"/>
      <c r="G16" s="6" t="s">
        <v>7</v>
      </c>
      <c r="H16" s="6" t="s">
        <v>7</v>
      </c>
      <c r="I16" s="6" t="s">
        <v>7</v>
      </c>
      <c r="J16" s="6" t="s">
        <v>7</v>
      </c>
      <c r="K16" s="5" t="s">
        <v>7</v>
      </c>
      <c r="L16" s="5" t="s">
        <v>7</v>
      </c>
      <c r="M16" s="5" t="s">
        <v>7</v>
      </c>
      <c r="N16" s="5" t="s">
        <v>7</v>
      </c>
      <c r="O16" s="5" t="s">
        <v>7</v>
      </c>
      <c r="P16" s="5" t="s">
        <v>7</v>
      </c>
      <c r="Q16" s="5" t="s">
        <v>7</v>
      </c>
      <c r="R16" s="5" t="s">
        <v>7</v>
      </c>
      <c r="S16" s="5" t="s">
        <v>7</v>
      </c>
      <c r="T16" s="5" t="s">
        <v>7</v>
      </c>
      <c r="U16" s="46"/>
      <c r="V16" s="46"/>
      <c r="W16" s="46"/>
    </row>
    <row r="17" spans="1:23">
      <c r="A17" s="53"/>
      <c r="B17" s="53"/>
      <c r="C17" s="54"/>
      <c r="D17" s="54"/>
      <c r="E17" s="54"/>
      <c r="F17" s="54"/>
      <c r="G17" s="7">
        <v>2014</v>
      </c>
      <c r="H17" s="8">
        <v>41779</v>
      </c>
      <c r="I17" s="8"/>
      <c r="J17" s="8">
        <v>41837</v>
      </c>
      <c r="K17" s="8"/>
      <c r="L17" s="8">
        <v>41866</v>
      </c>
      <c r="M17" s="8"/>
      <c r="N17" s="8">
        <v>41894</v>
      </c>
      <c r="O17" s="8"/>
      <c r="P17" s="8">
        <v>41933</v>
      </c>
      <c r="Q17" s="8"/>
      <c r="R17" s="8">
        <v>41968</v>
      </c>
      <c r="S17" s="8"/>
      <c r="T17" s="8">
        <v>41999</v>
      </c>
      <c r="U17" s="47"/>
      <c r="V17" s="47"/>
      <c r="W17" s="47"/>
    </row>
    <row r="18" spans="1:23">
      <c r="A18" s="9">
        <v>1</v>
      </c>
      <c r="B18" s="5">
        <v>2</v>
      </c>
      <c r="C18" s="9">
        <v>3</v>
      </c>
      <c r="D18" s="9">
        <v>4</v>
      </c>
      <c r="E18" s="9">
        <v>5</v>
      </c>
      <c r="F18" s="9">
        <v>6</v>
      </c>
      <c r="G18" s="5">
        <v>7</v>
      </c>
      <c r="H18" s="5" t="s">
        <v>34</v>
      </c>
      <c r="I18" s="5" t="s">
        <v>35</v>
      </c>
      <c r="J18" s="5" t="s">
        <v>34</v>
      </c>
      <c r="K18" s="5">
        <v>7</v>
      </c>
      <c r="L18" s="5"/>
      <c r="M18" s="5">
        <v>7</v>
      </c>
      <c r="N18" s="5"/>
      <c r="O18" s="5">
        <v>7</v>
      </c>
      <c r="P18" s="5"/>
      <c r="Q18" s="5">
        <v>7</v>
      </c>
      <c r="R18" s="5"/>
      <c r="S18" s="5">
        <v>7</v>
      </c>
      <c r="T18" s="5"/>
      <c r="U18" s="5">
        <v>7</v>
      </c>
      <c r="V18" s="5">
        <v>7</v>
      </c>
      <c r="W18" s="5">
        <v>8</v>
      </c>
    </row>
    <row r="19" spans="1:23">
      <c r="A19" s="9" t="s">
        <v>8</v>
      </c>
      <c r="B19" s="7"/>
      <c r="C19" s="7"/>
      <c r="D19" s="7"/>
      <c r="E19" s="7"/>
      <c r="F19" s="7"/>
      <c r="G19" s="7">
        <f>G20+G26+G72+G78</f>
        <v>42076.5</v>
      </c>
      <c r="H19" s="7">
        <f>H20+H26+H72+H78</f>
        <v>13193.099999999999</v>
      </c>
      <c r="I19" s="7">
        <f>G19+H19</f>
        <v>55269.599999999999</v>
      </c>
      <c r="J19" s="10">
        <f>J20+J26+J72+J78</f>
        <v>50709.993000000002</v>
      </c>
      <c r="K19" s="10">
        <f>I19+J19</f>
        <v>105979.59299999999</v>
      </c>
      <c r="L19" s="10">
        <f>L20+L26+L72+L78</f>
        <v>283.8</v>
      </c>
      <c r="M19" s="10">
        <f>K19+L19</f>
        <v>106263.393</v>
      </c>
      <c r="N19" s="10">
        <f>N20+N26+N72+N78</f>
        <v>1429.9549999999999</v>
      </c>
      <c r="O19" s="10">
        <f>M19+N19</f>
        <v>107693.348</v>
      </c>
      <c r="P19" s="10">
        <f>P20+P26+P72+P78</f>
        <v>-3.4000000000000341</v>
      </c>
      <c r="Q19" s="10">
        <f>O19+P19</f>
        <v>107689.948</v>
      </c>
      <c r="R19" s="10">
        <f>R20+R26+R72+R78</f>
        <v>240.7</v>
      </c>
      <c r="S19" s="10">
        <f>Q19+R19</f>
        <v>107930.648</v>
      </c>
      <c r="T19" s="10">
        <f>T20+T26+T72+T78</f>
        <v>167.5427699999999</v>
      </c>
      <c r="U19" s="10">
        <f>S19+T19</f>
        <v>108098.19077</v>
      </c>
      <c r="V19" s="11">
        <v>108098.2</v>
      </c>
      <c r="W19" s="11">
        <f>W20+W26+W72+W78</f>
        <v>103610.11606</v>
      </c>
    </row>
    <row r="20" spans="1:23" ht="37.5">
      <c r="A20" s="12" t="s">
        <v>9</v>
      </c>
      <c r="B20" s="13">
        <v>914</v>
      </c>
      <c r="C20" s="13"/>
      <c r="D20" s="13"/>
      <c r="E20" s="13"/>
      <c r="F20" s="13"/>
      <c r="G20" s="13">
        <f>G21</f>
        <v>584.6</v>
      </c>
      <c r="H20" s="13">
        <f>H21</f>
        <v>394.3</v>
      </c>
      <c r="I20" s="7">
        <f t="shared" ref="I20:Q83" si="0">G20+H20</f>
        <v>978.90000000000009</v>
      </c>
      <c r="J20" s="14">
        <f>J21</f>
        <v>0</v>
      </c>
      <c r="K20" s="10">
        <f t="shared" si="0"/>
        <v>978.90000000000009</v>
      </c>
      <c r="L20" s="14">
        <f>L21</f>
        <v>0</v>
      </c>
      <c r="M20" s="10">
        <f t="shared" si="0"/>
        <v>978.90000000000009</v>
      </c>
      <c r="N20" s="14">
        <f>N21</f>
        <v>0</v>
      </c>
      <c r="O20" s="10">
        <f t="shared" si="0"/>
        <v>978.90000000000009</v>
      </c>
      <c r="P20" s="14">
        <f>P21</f>
        <v>-104.69999999999999</v>
      </c>
      <c r="Q20" s="10">
        <f t="shared" si="0"/>
        <v>874.2</v>
      </c>
      <c r="R20" s="14">
        <f>R21</f>
        <v>0</v>
      </c>
      <c r="S20" s="10">
        <f t="shared" ref="S20:S39" si="1">Q20+R20</f>
        <v>874.2</v>
      </c>
      <c r="T20" s="14">
        <f>T21</f>
        <v>-22</v>
      </c>
      <c r="U20" s="10">
        <f t="shared" ref="U20:U42" si="2">S20+T20</f>
        <v>852.2</v>
      </c>
      <c r="V20" s="13">
        <f>V21</f>
        <v>852.2</v>
      </c>
      <c r="W20" s="15">
        <f>W21</f>
        <v>767.69893000000002</v>
      </c>
    </row>
    <row r="21" spans="1:23">
      <c r="A21" s="12" t="s">
        <v>37</v>
      </c>
      <c r="B21" s="13">
        <v>914</v>
      </c>
      <c r="C21" s="16" t="s">
        <v>58</v>
      </c>
      <c r="D21" s="13"/>
      <c r="E21" s="13"/>
      <c r="F21" s="13"/>
      <c r="G21" s="13">
        <f>G22</f>
        <v>584.6</v>
      </c>
      <c r="H21" s="13">
        <f>H22</f>
        <v>394.3</v>
      </c>
      <c r="I21" s="7">
        <f t="shared" si="0"/>
        <v>978.90000000000009</v>
      </c>
      <c r="J21" s="14">
        <f>J22</f>
        <v>0</v>
      </c>
      <c r="K21" s="10">
        <f t="shared" si="0"/>
        <v>978.90000000000009</v>
      </c>
      <c r="L21" s="14">
        <f>L22</f>
        <v>0</v>
      </c>
      <c r="M21" s="10">
        <f t="shared" si="0"/>
        <v>978.90000000000009</v>
      </c>
      <c r="N21" s="14">
        <f>N22</f>
        <v>0</v>
      </c>
      <c r="O21" s="10">
        <f t="shared" si="0"/>
        <v>978.90000000000009</v>
      </c>
      <c r="P21" s="14">
        <f>P22</f>
        <v>-104.69999999999999</v>
      </c>
      <c r="Q21" s="10">
        <f t="shared" si="0"/>
        <v>874.2</v>
      </c>
      <c r="R21" s="14">
        <f>R22</f>
        <v>0</v>
      </c>
      <c r="S21" s="10">
        <f t="shared" si="1"/>
        <v>874.2</v>
      </c>
      <c r="T21" s="14">
        <f>T22</f>
        <v>-22</v>
      </c>
      <c r="U21" s="10">
        <f t="shared" si="2"/>
        <v>852.2</v>
      </c>
      <c r="V21" s="13">
        <f>V22</f>
        <v>852.2</v>
      </c>
      <c r="W21" s="15">
        <f>W22</f>
        <v>767.69893000000002</v>
      </c>
    </row>
    <row r="22" spans="1:23" ht="93.75">
      <c r="A22" s="12" t="s">
        <v>48</v>
      </c>
      <c r="B22" s="13">
        <v>914</v>
      </c>
      <c r="C22" s="16" t="s">
        <v>58</v>
      </c>
      <c r="D22" s="16" t="s">
        <v>59</v>
      </c>
      <c r="E22" s="13"/>
      <c r="F22" s="13"/>
      <c r="G22" s="13">
        <f>G23+G24+G25</f>
        <v>584.6</v>
      </c>
      <c r="H22" s="13">
        <f>H23+H24+H25</f>
        <v>394.3</v>
      </c>
      <c r="I22" s="7">
        <f t="shared" si="0"/>
        <v>978.90000000000009</v>
      </c>
      <c r="J22" s="14">
        <f>J23+J24+J25</f>
        <v>0</v>
      </c>
      <c r="K22" s="10">
        <f t="shared" si="0"/>
        <v>978.90000000000009</v>
      </c>
      <c r="L22" s="14">
        <f>L23+L24+L25</f>
        <v>0</v>
      </c>
      <c r="M22" s="10">
        <f t="shared" si="0"/>
        <v>978.90000000000009</v>
      </c>
      <c r="N22" s="14">
        <f>N23+N24+N25</f>
        <v>0</v>
      </c>
      <c r="O22" s="10">
        <f t="shared" si="0"/>
        <v>978.90000000000009</v>
      </c>
      <c r="P22" s="14">
        <f>P23+P24+P25</f>
        <v>-104.69999999999999</v>
      </c>
      <c r="Q22" s="10">
        <f t="shared" si="0"/>
        <v>874.2</v>
      </c>
      <c r="R22" s="14">
        <f>R23+R24+R25</f>
        <v>0</v>
      </c>
      <c r="S22" s="10">
        <f t="shared" si="1"/>
        <v>874.2</v>
      </c>
      <c r="T22" s="14">
        <f>T23+T24+T25</f>
        <v>-22</v>
      </c>
      <c r="U22" s="17">
        <f t="shared" si="2"/>
        <v>852.2</v>
      </c>
      <c r="V22" s="13">
        <f>V23+V24+V25</f>
        <v>852.2</v>
      </c>
      <c r="W22" s="15">
        <f>W23+W24+W25</f>
        <v>767.69893000000002</v>
      </c>
    </row>
    <row r="23" spans="1:23" ht="168.75">
      <c r="A23" s="18" t="s">
        <v>10</v>
      </c>
      <c r="B23" s="19">
        <v>914</v>
      </c>
      <c r="C23" s="20" t="s">
        <v>58</v>
      </c>
      <c r="D23" s="20" t="s">
        <v>59</v>
      </c>
      <c r="E23" s="19">
        <v>9619201</v>
      </c>
      <c r="F23" s="19">
        <v>100</v>
      </c>
      <c r="G23" s="19">
        <v>574.6</v>
      </c>
      <c r="H23" s="19">
        <v>267.3</v>
      </c>
      <c r="I23" s="7">
        <f t="shared" si="0"/>
        <v>841.90000000000009</v>
      </c>
      <c r="J23" s="21">
        <v>0</v>
      </c>
      <c r="K23" s="10">
        <f t="shared" si="0"/>
        <v>841.90000000000009</v>
      </c>
      <c r="L23" s="10"/>
      <c r="M23" s="10">
        <f t="shared" si="0"/>
        <v>841.90000000000009</v>
      </c>
      <c r="N23" s="10"/>
      <c r="O23" s="10">
        <f t="shared" si="0"/>
        <v>841.90000000000009</v>
      </c>
      <c r="P23" s="10">
        <v>-177.7</v>
      </c>
      <c r="Q23" s="10">
        <f t="shared" si="0"/>
        <v>664.2</v>
      </c>
      <c r="R23" s="10"/>
      <c r="S23" s="10">
        <f t="shared" si="1"/>
        <v>664.2</v>
      </c>
      <c r="T23" s="10"/>
      <c r="U23" s="17">
        <f t="shared" si="2"/>
        <v>664.2</v>
      </c>
      <c r="V23" s="19">
        <v>664.2</v>
      </c>
      <c r="W23" s="22">
        <v>580.65386000000001</v>
      </c>
    </row>
    <row r="24" spans="1:23" ht="93.75">
      <c r="A24" s="18" t="s">
        <v>105</v>
      </c>
      <c r="B24" s="19">
        <v>914</v>
      </c>
      <c r="C24" s="20" t="s">
        <v>58</v>
      </c>
      <c r="D24" s="20" t="s">
        <v>59</v>
      </c>
      <c r="E24" s="19">
        <v>9619201</v>
      </c>
      <c r="F24" s="19">
        <v>200</v>
      </c>
      <c r="G24" s="21">
        <v>10</v>
      </c>
      <c r="H24" s="21">
        <v>68</v>
      </c>
      <c r="I24" s="10">
        <f t="shared" si="0"/>
        <v>78</v>
      </c>
      <c r="J24" s="21">
        <v>0</v>
      </c>
      <c r="K24" s="10">
        <f t="shared" si="0"/>
        <v>78</v>
      </c>
      <c r="L24" s="10"/>
      <c r="M24" s="10">
        <f t="shared" si="0"/>
        <v>78</v>
      </c>
      <c r="N24" s="10"/>
      <c r="O24" s="10">
        <f t="shared" si="0"/>
        <v>78</v>
      </c>
      <c r="P24" s="10">
        <v>73</v>
      </c>
      <c r="Q24" s="10">
        <f t="shared" si="0"/>
        <v>151</v>
      </c>
      <c r="R24" s="10"/>
      <c r="S24" s="10">
        <f t="shared" si="1"/>
        <v>151</v>
      </c>
      <c r="T24" s="10">
        <v>-19</v>
      </c>
      <c r="U24" s="17">
        <f t="shared" si="2"/>
        <v>132</v>
      </c>
      <c r="V24" s="21">
        <v>132</v>
      </c>
      <c r="W24" s="22">
        <v>131.37808000000001</v>
      </c>
    </row>
    <row r="25" spans="1:23" ht="93.75">
      <c r="A25" s="18" t="s">
        <v>106</v>
      </c>
      <c r="B25" s="19">
        <v>914</v>
      </c>
      <c r="C25" s="20" t="s">
        <v>58</v>
      </c>
      <c r="D25" s="20" t="s">
        <v>59</v>
      </c>
      <c r="E25" s="19">
        <v>9619201</v>
      </c>
      <c r="F25" s="19">
        <v>800</v>
      </c>
      <c r="G25" s="21">
        <v>0</v>
      </c>
      <c r="H25" s="21">
        <v>59</v>
      </c>
      <c r="I25" s="10">
        <f t="shared" si="0"/>
        <v>59</v>
      </c>
      <c r="J25" s="21">
        <v>0</v>
      </c>
      <c r="K25" s="10">
        <f t="shared" si="0"/>
        <v>59</v>
      </c>
      <c r="L25" s="10"/>
      <c r="M25" s="10">
        <f t="shared" si="0"/>
        <v>59</v>
      </c>
      <c r="N25" s="10"/>
      <c r="O25" s="10">
        <f t="shared" si="0"/>
        <v>59</v>
      </c>
      <c r="P25" s="10"/>
      <c r="Q25" s="10">
        <f t="shared" si="0"/>
        <v>59</v>
      </c>
      <c r="R25" s="10"/>
      <c r="S25" s="10">
        <f t="shared" si="1"/>
        <v>59</v>
      </c>
      <c r="T25" s="10">
        <v>-3</v>
      </c>
      <c r="U25" s="17">
        <f t="shared" si="2"/>
        <v>56</v>
      </c>
      <c r="V25" s="21">
        <v>56</v>
      </c>
      <c r="W25" s="22">
        <v>55.666989999999998</v>
      </c>
    </row>
    <row r="26" spans="1:23" ht="37.5">
      <c r="A26" s="12" t="s">
        <v>11</v>
      </c>
      <c r="B26" s="13">
        <v>914</v>
      </c>
      <c r="C26" s="13"/>
      <c r="D26" s="13"/>
      <c r="E26" s="13"/>
      <c r="F26" s="13"/>
      <c r="G26" s="14">
        <f>G27+G37+G40+G51+G84+G89</f>
        <v>30925.9</v>
      </c>
      <c r="H26" s="14">
        <f>H27+H37+H40+H51+H84+H89</f>
        <v>9464.7999999999993</v>
      </c>
      <c r="I26" s="7">
        <f t="shared" si="0"/>
        <v>40390.699999999997</v>
      </c>
      <c r="J26" s="14">
        <f>J27+J37+J40+J51+J84+J89</f>
        <v>50709.993000000002</v>
      </c>
      <c r="K26" s="10">
        <f t="shared" si="0"/>
        <v>91100.692999999999</v>
      </c>
      <c r="L26" s="14">
        <f>L27+L37+L40+L51+L84+L89</f>
        <v>283.8</v>
      </c>
      <c r="M26" s="10">
        <f t="shared" si="0"/>
        <v>91384.493000000002</v>
      </c>
      <c r="N26" s="14">
        <f>N27+N37+N40+N51+N84+N89</f>
        <v>1429.9549999999999</v>
      </c>
      <c r="O26" s="10">
        <f t="shared" si="0"/>
        <v>92814.448000000004</v>
      </c>
      <c r="P26" s="14">
        <f>P27+P37+P40+P51+P84+P89</f>
        <v>401.29999999999995</v>
      </c>
      <c r="Q26" s="10">
        <f t="shared" si="0"/>
        <v>93215.748000000007</v>
      </c>
      <c r="R26" s="14">
        <f>R27+R37+R40+R51+R84+R89</f>
        <v>240.7</v>
      </c>
      <c r="S26" s="10">
        <f t="shared" si="1"/>
        <v>93456.448000000004</v>
      </c>
      <c r="T26" s="14">
        <f>T27+T37+T40+T51+T84+T89</f>
        <v>-963.4572300000001</v>
      </c>
      <c r="U26" s="17">
        <f t="shared" si="2"/>
        <v>92492.990770000004</v>
      </c>
      <c r="V26" s="15">
        <f>V27+V37+V40+V51+V84+V89</f>
        <v>92493.099999999991</v>
      </c>
      <c r="W26" s="15">
        <f>W27+W37+W40+W51+W84+W89</f>
        <v>88272.416410000005</v>
      </c>
    </row>
    <row r="27" spans="1:23">
      <c r="A27" s="12" t="s">
        <v>37</v>
      </c>
      <c r="B27" s="13">
        <v>914</v>
      </c>
      <c r="C27" s="16" t="s">
        <v>58</v>
      </c>
      <c r="D27" s="13"/>
      <c r="E27" s="13"/>
      <c r="F27" s="13"/>
      <c r="G27" s="14">
        <f>G28+G33+G35</f>
        <v>9800</v>
      </c>
      <c r="H27" s="14">
        <f>H28+H33+H35</f>
        <v>1000</v>
      </c>
      <c r="I27" s="10">
        <f t="shared" si="0"/>
        <v>10800</v>
      </c>
      <c r="J27" s="14">
        <f>J28+J33+J35</f>
        <v>0</v>
      </c>
      <c r="K27" s="10">
        <f t="shared" si="0"/>
        <v>10800</v>
      </c>
      <c r="L27" s="14">
        <f>L28+L33+L35</f>
        <v>0</v>
      </c>
      <c r="M27" s="10">
        <f t="shared" si="0"/>
        <v>10800</v>
      </c>
      <c r="N27" s="14">
        <f>N28+N33+N35</f>
        <v>0</v>
      </c>
      <c r="O27" s="10">
        <f t="shared" si="0"/>
        <v>10800</v>
      </c>
      <c r="P27" s="14">
        <f>P28+P33+P35</f>
        <v>0</v>
      </c>
      <c r="Q27" s="10">
        <f t="shared" si="0"/>
        <v>10800</v>
      </c>
      <c r="R27" s="14">
        <f>R28+R33+R35</f>
        <v>240.7</v>
      </c>
      <c r="S27" s="10">
        <f t="shared" si="1"/>
        <v>11040.7</v>
      </c>
      <c r="T27" s="14">
        <f>T28+T33+T35</f>
        <v>-54</v>
      </c>
      <c r="U27" s="17">
        <f t="shared" si="2"/>
        <v>10986.7</v>
      </c>
      <c r="V27" s="15">
        <f>V28+V33+V35</f>
        <v>10986.7</v>
      </c>
      <c r="W27" s="15">
        <f>W28+W33+W35</f>
        <v>10960.699360000001</v>
      </c>
    </row>
    <row r="28" spans="1:23" ht="93.75">
      <c r="A28" s="12" t="s">
        <v>49</v>
      </c>
      <c r="B28" s="13">
        <v>914</v>
      </c>
      <c r="C28" s="16" t="s">
        <v>58</v>
      </c>
      <c r="D28" s="16" t="s">
        <v>60</v>
      </c>
      <c r="E28" s="13"/>
      <c r="F28" s="13"/>
      <c r="G28" s="14">
        <f>G29+G30+G31+G32</f>
        <v>9750</v>
      </c>
      <c r="H28" s="14">
        <f>H29+H30+H31+H32</f>
        <v>800</v>
      </c>
      <c r="I28" s="10">
        <f t="shared" si="0"/>
        <v>10550</v>
      </c>
      <c r="J28" s="14">
        <f>J29+J30+J31+J32</f>
        <v>0</v>
      </c>
      <c r="K28" s="10">
        <f t="shared" si="0"/>
        <v>10550</v>
      </c>
      <c r="L28" s="14">
        <f>L29+L30+L31+L32</f>
        <v>0</v>
      </c>
      <c r="M28" s="10">
        <f t="shared" si="0"/>
        <v>10550</v>
      </c>
      <c r="N28" s="14">
        <f>N29+N30+N31+N32</f>
        <v>0</v>
      </c>
      <c r="O28" s="10">
        <f t="shared" si="0"/>
        <v>10550</v>
      </c>
      <c r="P28" s="14">
        <f>P29+P30+P31+P32</f>
        <v>0</v>
      </c>
      <c r="Q28" s="10">
        <f t="shared" si="0"/>
        <v>10550</v>
      </c>
      <c r="R28" s="14">
        <f>R29+R30+R31+R32</f>
        <v>240.7</v>
      </c>
      <c r="S28" s="10">
        <f t="shared" si="1"/>
        <v>10790.7</v>
      </c>
      <c r="T28" s="14">
        <f>T29+T30+T31+T32</f>
        <v>120</v>
      </c>
      <c r="U28" s="17">
        <f t="shared" si="2"/>
        <v>10910.7</v>
      </c>
      <c r="V28" s="15">
        <f>V29+V30+V31+V32</f>
        <v>10910.7</v>
      </c>
      <c r="W28" s="15">
        <f>W29+W30+W31+W32</f>
        <v>10886.98063</v>
      </c>
    </row>
    <row r="29" spans="1:23" ht="206.25">
      <c r="A29" s="18" t="s">
        <v>12</v>
      </c>
      <c r="B29" s="19">
        <v>914</v>
      </c>
      <c r="C29" s="20" t="s">
        <v>58</v>
      </c>
      <c r="D29" s="20" t="s">
        <v>60</v>
      </c>
      <c r="E29" s="20" t="s">
        <v>61</v>
      </c>
      <c r="F29" s="19">
        <v>100</v>
      </c>
      <c r="G29" s="19">
        <v>5441.3</v>
      </c>
      <c r="H29" s="19"/>
      <c r="I29" s="7">
        <f t="shared" si="0"/>
        <v>5441.3</v>
      </c>
      <c r="J29" s="21"/>
      <c r="K29" s="10">
        <f t="shared" si="0"/>
        <v>5441.3</v>
      </c>
      <c r="L29" s="10"/>
      <c r="M29" s="10">
        <f t="shared" si="0"/>
        <v>5441.3</v>
      </c>
      <c r="N29" s="10"/>
      <c r="O29" s="10">
        <f t="shared" si="0"/>
        <v>5441.3</v>
      </c>
      <c r="P29" s="10"/>
      <c r="Q29" s="10">
        <f t="shared" si="0"/>
        <v>5441.3</v>
      </c>
      <c r="R29" s="10"/>
      <c r="S29" s="10">
        <f t="shared" si="1"/>
        <v>5441.3</v>
      </c>
      <c r="T29" s="10">
        <v>202.7</v>
      </c>
      <c r="U29" s="17">
        <f t="shared" si="2"/>
        <v>5644</v>
      </c>
      <c r="V29" s="22">
        <v>5644</v>
      </c>
      <c r="W29" s="22">
        <v>5642.7312400000001</v>
      </c>
    </row>
    <row r="30" spans="1:23" ht="225">
      <c r="A30" s="18" t="s">
        <v>13</v>
      </c>
      <c r="B30" s="23">
        <v>914</v>
      </c>
      <c r="C30" s="20" t="s">
        <v>58</v>
      </c>
      <c r="D30" s="20" t="s">
        <v>60</v>
      </c>
      <c r="E30" s="20" t="s">
        <v>73</v>
      </c>
      <c r="F30" s="19">
        <v>100</v>
      </c>
      <c r="G30" s="19">
        <v>936</v>
      </c>
      <c r="H30" s="19"/>
      <c r="I30" s="10">
        <f t="shared" si="0"/>
        <v>936</v>
      </c>
      <c r="J30" s="21"/>
      <c r="K30" s="10">
        <f t="shared" si="0"/>
        <v>936</v>
      </c>
      <c r="L30" s="10"/>
      <c r="M30" s="10">
        <f t="shared" si="0"/>
        <v>936</v>
      </c>
      <c r="N30" s="10"/>
      <c r="O30" s="10">
        <f t="shared" si="0"/>
        <v>936</v>
      </c>
      <c r="P30" s="10"/>
      <c r="Q30" s="10">
        <f t="shared" si="0"/>
        <v>936</v>
      </c>
      <c r="R30" s="10">
        <v>240.7</v>
      </c>
      <c r="S30" s="10">
        <f t="shared" si="1"/>
        <v>1176.7</v>
      </c>
      <c r="T30" s="10">
        <v>-12.7</v>
      </c>
      <c r="U30" s="17">
        <f t="shared" si="2"/>
        <v>1164</v>
      </c>
      <c r="V30" s="22">
        <v>1164</v>
      </c>
      <c r="W30" s="22">
        <v>1163.2277099999999</v>
      </c>
    </row>
    <row r="31" spans="1:23" ht="131.25">
      <c r="A31" s="18" t="s">
        <v>14</v>
      </c>
      <c r="B31" s="23">
        <v>914</v>
      </c>
      <c r="C31" s="20" t="s">
        <v>58</v>
      </c>
      <c r="D31" s="20" t="s">
        <v>60</v>
      </c>
      <c r="E31" s="20" t="s">
        <v>61</v>
      </c>
      <c r="F31" s="19">
        <v>200</v>
      </c>
      <c r="G31" s="19">
        <v>3212.7</v>
      </c>
      <c r="H31" s="21">
        <v>800</v>
      </c>
      <c r="I31" s="7">
        <f t="shared" si="0"/>
        <v>4012.7</v>
      </c>
      <c r="J31" s="21">
        <v>-100</v>
      </c>
      <c r="K31" s="10">
        <f t="shared" si="0"/>
        <v>3912.7</v>
      </c>
      <c r="L31" s="10"/>
      <c r="M31" s="10">
        <f t="shared" si="0"/>
        <v>3912.7</v>
      </c>
      <c r="N31" s="10">
        <v>-175</v>
      </c>
      <c r="O31" s="10">
        <f t="shared" si="0"/>
        <v>3737.7</v>
      </c>
      <c r="P31" s="10"/>
      <c r="Q31" s="10">
        <f t="shared" si="0"/>
        <v>3737.7</v>
      </c>
      <c r="R31" s="10"/>
      <c r="S31" s="10">
        <f t="shared" si="1"/>
        <v>3737.7</v>
      </c>
      <c r="T31" s="10">
        <v>-20</v>
      </c>
      <c r="U31" s="17">
        <f t="shared" si="2"/>
        <v>3717.7</v>
      </c>
      <c r="V31" s="22">
        <v>3717.7</v>
      </c>
      <c r="W31" s="22">
        <v>3705.3738400000002</v>
      </c>
    </row>
    <row r="32" spans="1:23" ht="131.25">
      <c r="A32" s="18" t="s">
        <v>15</v>
      </c>
      <c r="B32" s="24">
        <v>914</v>
      </c>
      <c r="C32" s="25" t="s">
        <v>58</v>
      </c>
      <c r="D32" s="25" t="s">
        <v>60</v>
      </c>
      <c r="E32" s="25" t="s">
        <v>61</v>
      </c>
      <c r="F32" s="24">
        <v>800</v>
      </c>
      <c r="G32" s="21">
        <v>160</v>
      </c>
      <c r="H32" s="21"/>
      <c r="I32" s="10">
        <f t="shared" si="0"/>
        <v>160</v>
      </c>
      <c r="J32" s="21">
        <v>100</v>
      </c>
      <c r="K32" s="10">
        <f t="shared" si="0"/>
        <v>260</v>
      </c>
      <c r="L32" s="10"/>
      <c r="M32" s="10">
        <f t="shared" si="0"/>
        <v>260</v>
      </c>
      <c r="N32" s="10">
        <v>175</v>
      </c>
      <c r="O32" s="10">
        <f t="shared" si="0"/>
        <v>435</v>
      </c>
      <c r="P32" s="10"/>
      <c r="Q32" s="10">
        <f t="shared" si="0"/>
        <v>435</v>
      </c>
      <c r="R32" s="10"/>
      <c r="S32" s="10">
        <f t="shared" si="1"/>
        <v>435</v>
      </c>
      <c r="T32" s="10">
        <v>-50</v>
      </c>
      <c r="U32" s="17">
        <f t="shared" si="2"/>
        <v>385</v>
      </c>
      <c r="V32" s="22">
        <v>385</v>
      </c>
      <c r="W32" s="22">
        <v>375.64783999999997</v>
      </c>
    </row>
    <row r="33" spans="1:26" s="29" customFormat="1">
      <c r="A33" s="26" t="s">
        <v>47</v>
      </c>
      <c r="B33" s="27">
        <v>914</v>
      </c>
      <c r="C33" s="28" t="s">
        <v>58</v>
      </c>
      <c r="D33" s="27">
        <v>11</v>
      </c>
      <c r="E33" s="27"/>
      <c r="F33" s="27"/>
      <c r="G33" s="10">
        <f>G34</f>
        <v>50</v>
      </c>
      <c r="H33" s="10"/>
      <c r="I33" s="10">
        <f t="shared" si="0"/>
        <v>50</v>
      </c>
      <c r="J33" s="10"/>
      <c r="K33" s="10">
        <f t="shared" si="0"/>
        <v>50</v>
      </c>
      <c r="L33" s="10"/>
      <c r="M33" s="10">
        <f t="shared" si="0"/>
        <v>50</v>
      </c>
      <c r="N33" s="10"/>
      <c r="O33" s="10">
        <f t="shared" si="0"/>
        <v>50</v>
      </c>
      <c r="P33" s="10"/>
      <c r="Q33" s="10">
        <f t="shared" si="0"/>
        <v>50</v>
      </c>
      <c r="R33" s="10"/>
      <c r="S33" s="10">
        <f t="shared" si="1"/>
        <v>50</v>
      </c>
      <c r="T33" s="10">
        <f>T34</f>
        <v>-50</v>
      </c>
      <c r="U33" s="17">
        <f t="shared" si="2"/>
        <v>0</v>
      </c>
      <c r="V33" s="11">
        <f>V34</f>
        <v>0</v>
      </c>
      <c r="W33" s="11">
        <f>W34</f>
        <v>0</v>
      </c>
    </row>
    <row r="34" spans="1:26" ht="187.5">
      <c r="A34" s="18" t="s">
        <v>16</v>
      </c>
      <c r="B34" s="30">
        <v>914</v>
      </c>
      <c r="C34" s="31" t="s">
        <v>58</v>
      </c>
      <c r="D34" s="31">
        <v>11</v>
      </c>
      <c r="E34" s="31" t="s">
        <v>62</v>
      </c>
      <c r="F34" s="30">
        <v>800</v>
      </c>
      <c r="G34" s="21">
        <v>50</v>
      </c>
      <c r="H34" s="21"/>
      <c r="I34" s="10">
        <f t="shared" si="0"/>
        <v>50</v>
      </c>
      <c r="J34" s="21"/>
      <c r="K34" s="10">
        <f t="shared" si="0"/>
        <v>50</v>
      </c>
      <c r="L34" s="10"/>
      <c r="M34" s="10">
        <f t="shared" si="0"/>
        <v>50</v>
      </c>
      <c r="N34" s="10"/>
      <c r="O34" s="10">
        <f t="shared" si="0"/>
        <v>50</v>
      </c>
      <c r="P34" s="10"/>
      <c r="Q34" s="10">
        <f t="shared" si="0"/>
        <v>50</v>
      </c>
      <c r="R34" s="10"/>
      <c r="S34" s="10">
        <f t="shared" si="1"/>
        <v>50</v>
      </c>
      <c r="T34" s="10">
        <v>-50</v>
      </c>
      <c r="U34" s="17">
        <f t="shared" si="2"/>
        <v>0</v>
      </c>
      <c r="V34" s="22">
        <v>0</v>
      </c>
      <c r="W34" s="22">
        <v>0</v>
      </c>
    </row>
    <row r="35" spans="1:26" s="29" customFormat="1">
      <c r="A35" s="26" t="s">
        <v>50</v>
      </c>
      <c r="B35" s="32">
        <v>914</v>
      </c>
      <c r="C35" s="33" t="s">
        <v>58</v>
      </c>
      <c r="D35" s="32">
        <v>13</v>
      </c>
      <c r="E35" s="32"/>
      <c r="F35" s="32"/>
      <c r="G35" s="10">
        <f>G36</f>
        <v>0</v>
      </c>
      <c r="H35" s="10">
        <f>H36</f>
        <v>200</v>
      </c>
      <c r="I35" s="10">
        <f t="shared" si="0"/>
        <v>200</v>
      </c>
      <c r="J35" s="10">
        <f>J36</f>
        <v>0</v>
      </c>
      <c r="K35" s="10">
        <f t="shared" si="0"/>
        <v>200</v>
      </c>
      <c r="L35" s="10">
        <f>L36</f>
        <v>0</v>
      </c>
      <c r="M35" s="10">
        <f t="shared" si="0"/>
        <v>200</v>
      </c>
      <c r="N35" s="10">
        <f>N36</f>
        <v>0</v>
      </c>
      <c r="O35" s="10">
        <f t="shared" si="0"/>
        <v>200</v>
      </c>
      <c r="P35" s="10">
        <f>P36</f>
        <v>0</v>
      </c>
      <c r="Q35" s="10">
        <f t="shared" si="0"/>
        <v>200</v>
      </c>
      <c r="R35" s="10">
        <f>R36</f>
        <v>0</v>
      </c>
      <c r="S35" s="10">
        <f t="shared" si="1"/>
        <v>200</v>
      </c>
      <c r="T35" s="10">
        <f>T36</f>
        <v>-124</v>
      </c>
      <c r="U35" s="17">
        <f t="shared" si="2"/>
        <v>76</v>
      </c>
      <c r="V35" s="11">
        <f>V36</f>
        <v>76</v>
      </c>
      <c r="W35" s="11">
        <f>W36</f>
        <v>73.718729999999994</v>
      </c>
    </row>
    <row r="36" spans="1:26" s="29" customFormat="1" ht="131.25">
      <c r="A36" s="18" t="s">
        <v>19</v>
      </c>
      <c r="B36" s="30">
        <v>914</v>
      </c>
      <c r="C36" s="31" t="s">
        <v>58</v>
      </c>
      <c r="D36" s="30">
        <v>13</v>
      </c>
      <c r="E36" s="31" t="s">
        <v>77</v>
      </c>
      <c r="F36" s="30">
        <v>200</v>
      </c>
      <c r="G36" s="21">
        <v>0</v>
      </c>
      <c r="H36" s="21">
        <v>200</v>
      </c>
      <c r="I36" s="10">
        <f t="shared" si="0"/>
        <v>200</v>
      </c>
      <c r="J36" s="21">
        <v>0</v>
      </c>
      <c r="K36" s="10">
        <f t="shared" si="0"/>
        <v>200</v>
      </c>
      <c r="L36" s="10"/>
      <c r="M36" s="10">
        <f t="shared" si="0"/>
        <v>200</v>
      </c>
      <c r="N36" s="10"/>
      <c r="O36" s="10">
        <f t="shared" si="0"/>
        <v>200</v>
      </c>
      <c r="P36" s="10"/>
      <c r="Q36" s="10">
        <f t="shared" si="0"/>
        <v>200</v>
      </c>
      <c r="R36" s="10"/>
      <c r="S36" s="10">
        <f t="shared" si="1"/>
        <v>200</v>
      </c>
      <c r="T36" s="10">
        <v>-124</v>
      </c>
      <c r="U36" s="17">
        <f t="shared" si="2"/>
        <v>76</v>
      </c>
      <c r="V36" s="22">
        <v>76</v>
      </c>
      <c r="W36" s="22">
        <v>73.718729999999994</v>
      </c>
    </row>
    <row r="37" spans="1:26" s="29" customFormat="1" ht="37.5">
      <c r="A37" s="26" t="s">
        <v>38</v>
      </c>
      <c r="B37" s="32">
        <v>914</v>
      </c>
      <c r="C37" s="33" t="s">
        <v>59</v>
      </c>
      <c r="D37" s="32"/>
      <c r="E37" s="32"/>
      <c r="F37" s="32"/>
      <c r="G37" s="10">
        <f>G39</f>
        <v>80</v>
      </c>
      <c r="H37" s="10">
        <f>H39</f>
        <v>121</v>
      </c>
      <c r="I37" s="10">
        <f t="shared" si="0"/>
        <v>201</v>
      </c>
      <c r="J37" s="10">
        <f>J39</f>
        <v>0</v>
      </c>
      <c r="K37" s="10">
        <f t="shared" si="0"/>
        <v>201</v>
      </c>
      <c r="L37" s="10">
        <f>L39</f>
        <v>82</v>
      </c>
      <c r="M37" s="10">
        <f t="shared" si="0"/>
        <v>283</v>
      </c>
      <c r="N37" s="10">
        <f>N39</f>
        <v>24.3</v>
      </c>
      <c r="O37" s="10">
        <f t="shared" si="0"/>
        <v>307.3</v>
      </c>
      <c r="P37" s="10">
        <f>P39</f>
        <v>0</v>
      </c>
      <c r="Q37" s="10">
        <f t="shared" si="0"/>
        <v>307.3</v>
      </c>
      <c r="R37" s="10">
        <f>R39</f>
        <v>0</v>
      </c>
      <c r="S37" s="10">
        <f t="shared" si="1"/>
        <v>307.3</v>
      </c>
      <c r="T37" s="10">
        <f>T39</f>
        <v>-169.3</v>
      </c>
      <c r="U37" s="17">
        <f t="shared" si="2"/>
        <v>138</v>
      </c>
      <c r="V37" s="11">
        <f>V39</f>
        <v>138</v>
      </c>
      <c r="W37" s="11">
        <f>W39</f>
        <v>137.5805</v>
      </c>
    </row>
    <row r="38" spans="1:26" ht="75">
      <c r="A38" s="26" t="s">
        <v>39</v>
      </c>
      <c r="B38" s="30">
        <v>914</v>
      </c>
      <c r="C38" s="31" t="s">
        <v>59</v>
      </c>
      <c r="D38" s="31" t="s">
        <v>63</v>
      </c>
      <c r="E38" s="30"/>
      <c r="F38" s="30"/>
      <c r="G38" s="21">
        <f>G39</f>
        <v>80</v>
      </c>
      <c r="H38" s="21">
        <f>H39</f>
        <v>121</v>
      </c>
      <c r="I38" s="10">
        <f t="shared" si="0"/>
        <v>201</v>
      </c>
      <c r="J38" s="21">
        <v>0</v>
      </c>
      <c r="K38" s="10">
        <f t="shared" si="0"/>
        <v>201</v>
      </c>
      <c r="L38" s="10">
        <f>L39</f>
        <v>82</v>
      </c>
      <c r="M38" s="10">
        <f t="shared" si="0"/>
        <v>283</v>
      </c>
      <c r="N38" s="10">
        <f>N39</f>
        <v>24.3</v>
      </c>
      <c r="O38" s="10">
        <f t="shared" si="0"/>
        <v>307.3</v>
      </c>
      <c r="P38" s="10">
        <f>P39</f>
        <v>0</v>
      </c>
      <c r="Q38" s="10">
        <f t="shared" si="0"/>
        <v>307.3</v>
      </c>
      <c r="R38" s="10">
        <f>R39</f>
        <v>0</v>
      </c>
      <c r="S38" s="10">
        <f t="shared" si="1"/>
        <v>307.3</v>
      </c>
      <c r="T38" s="10">
        <f>T39</f>
        <v>-169.3</v>
      </c>
      <c r="U38" s="17">
        <f t="shared" si="2"/>
        <v>138</v>
      </c>
      <c r="V38" s="22">
        <f>V39</f>
        <v>138</v>
      </c>
      <c r="W38" s="22">
        <f>W39</f>
        <v>137.5805</v>
      </c>
    </row>
    <row r="39" spans="1:26" ht="187.5">
      <c r="A39" s="18" t="s">
        <v>17</v>
      </c>
      <c r="B39" s="19">
        <v>914</v>
      </c>
      <c r="C39" s="20" t="s">
        <v>59</v>
      </c>
      <c r="D39" s="20" t="s">
        <v>63</v>
      </c>
      <c r="E39" s="20" t="s">
        <v>78</v>
      </c>
      <c r="F39" s="19">
        <v>200</v>
      </c>
      <c r="G39" s="21">
        <v>80</v>
      </c>
      <c r="H39" s="21">
        <v>121</v>
      </c>
      <c r="I39" s="10">
        <f t="shared" si="0"/>
        <v>201</v>
      </c>
      <c r="J39" s="21">
        <v>0</v>
      </c>
      <c r="K39" s="10">
        <f t="shared" si="0"/>
        <v>201</v>
      </c>
      <c r="L39" s="10">
        <v>82</v>
      </c>
      <c r="M39" s="10">
        <f t="shared" si="0"/>
        <v>283</v>
      </c>
      <c r="N39" s="10">
        <v>24.3</v>
      </c>
      <c r="O39" s="10">
        <f t="shared" si="0"/>
        <v>307.3</v>
      </c>
      <c r="P39" s="10"/>
      <c r="Q39" s="10">
        <f t="shared" si="0"/>
        <v>307.3</v>
      </c>
      <c r="R39" s="10"/>
      <c r="S39" s="10">
        <f t="shared" si="1"/>
        <v>307.3</v>
      </c>
      <c r="T39" s="10">
        <v>-169.3</v>
      </c>
      <c r="U39" s="17">
        <f t="shared" si="2"/>
        <v>138</v>
      </c>
      <c r="V39" s="22">
        <v>138</v>
      </c>
      <c r="W39" s="22">
        <v>137.5805</v>
      </c>
    </row>
    <row r="40" spans="1:26" s="29" customFormat="1">
      <c r="A40" s="26" t="s">
        <v>40</v>
      </c>
      <c r="B40" s="7">
        <v>914</v>
      </c>
      <c r="C40" s="34" t="s">
        <v>60</v>
      </c>
      <c r="D40" s="7"/>
      <c r="E40" s="7"/>
      <c r="F40" s="7"/>
      <c r="G40" s="10">
        <f>G43+G47+G41</f>
        <v>4895</v>
      </c>
      <c r="H40" s="10">
        <f>H41+H43+H47</f>
        <v>80</v>
      </c>
      <c r="I40" s="10">
        <f t="shared" si="0"/>
        <v>4975</v>
      </c>
      <c r="J40" s="10">
        <f>J41+J43+J47</f>
        <v>49526.879000000001</v>
      </c>
      <c r="K40" s="10">
        <f t="shared" si="0"/>
        <v>54501.879000000001</v>
      </c>
      <c r="L40" s="10">
        <f>L41+L43+L47</f>
        <v>59.699999999999989</v>
      </c>
      <c r="M40" s="10">
        <f t="shared" si="0"/>
        <v>54561.578999999998</v>
      </c>
      <c r="N40" s="10">
        <f>N41+N43+N47</f>
        <v>-95</v>
      </c>
      <c r="O40" s="10">
        <f t="shared" si="0"/>
        <v>54466.578999999998</v>
      </c>
      <c r="P40" s="10">
        <f>P41+P43+P47</f>
        <v>-419</v>
      </c>
      <c r="Q40" s="10">
        <f t="shared" ref="Q40:S83" si="3">O40+P40</f>
        <v>54047.578999999998</v>
      </c>
      <c r="R40" s="10">
        <f>R41+R43+R47</f>
        <v>0</v>
      </c>
      <c r="S40" s="10">
        <f t="shared" si="3"/>
        <v>54047.578999999998</v>
      </c>
      <c r="T40" s="10">
        <f>T41+T43+T47</f>
        <v>-725.69999999999993</v>
      </c>
      <c r="U40" s="17">
        <f t="shared" si="2"/>
        <v>53321.879000000001</v>
      </c>
      <c r="V40" s="11">
        <f>V43+V47+V41</f>
        <v>53321.899999999994</v>
      </c>
      <c r="W40" s="11">
        <f>W43+W47+W41</f>
        <v>53155.341819999994</v>
      </c>
    </row>
    <row r="41" spans="1:26" s="29" customFormat="1">
      <c r="A41" s="26" t="s">
        <v>74</v>
      </c>
      <c r="B41" s="34" t="s">
        <v>75</v>
      </c>
      <c r="C41" s="34" t="s">
        <v>60</v>
      </c>
      <c r="D41" s="34" t="s">
        <v>70</v>
      </c>
      <c r="E41" s="7"/>
      <c r="F41" s="7"/>
      <c r="G41" s="10">
        <f>G42</f>
        <v>0</v>
      </c>
      <c r="H41" s="10">
        <f>H42</f>
        <v>40</v>
      </c>
      <c r="I41" s="10">
        <f t="shared" si="0"/>
        <v>40</v>
      </c>
      <c r="J41" s="10">
        <f>J42</f>
        <v>0</v>
      </c>
      <c r="K41" s="10">
        <f t="shared" si="0"/>
        <v>40</v>
      </c>
      <c r="L41" s="10">
        <f>L42</f>
        <v>229.7</v>
      </c>
      <c r="M41" s="10">
        <f t="shared" si="0"/>
        <v>269.7</v>
      </c>
      <c r="N41" s="10">
        <f>N42</f>
        <v>0</v>
      </c>
      <c r="O41" s="10">
        <f t="shared" si="0"/>
        <v>269.7</v>
      </c>
      <c r="P41" s="10">
        <f>P42</f>
        <v>0</v>
      </c>
      <c r="Q41" s="10">
        <f t="shared" si="3"/>
        <v>269.7</v>
      </c>
      <c r="R41" s="10">
        <f>R42</f>
        <v>0</v>
      </c>
      <c r="S41" s="10">
        <f t="shared" si="3"/>
        <v>269.7</v>
      </c>
      <c r="T41" s="10">
        <f>T42</f>
        <v>0</v>
      </c>
      <c r="U41" s="17">
        <f t="shared" si="2"/>
        <v>269.7</v>
      </c>
      <c r="V41" s="11">
        <f>V42</f>
        <v>269.7</v>
      </c>
      <c r="W41" s="11">
        <f>W42</f>
        <v>269.7</v>
      </c>
    </row>
    <row r="42" spans="1:26" s="29" customFormat="1" ht="93.75">
      <c r="A42" s="18" t="s">
        <v>80</v>
      </c>
      <c r="B42" s="20" t="s">
        <v>75</v>
      </c>
      <c r="C42" s="20" t="s">
        <v>60</v>
      </c>
      <c r="D42" s="20" t="s">
        <v>70</v>
      </c>
      <c r="E42" s="20" t="s">
        <v>79</v>
      </c>
      <c r="F42" s="19">
        <v>800</v>
      </c>
      <c r="G42" s="21">
        <v>0</v>
      </c>
      <c r="H42" s="21">
        <v>40</v>
      </c>
      <c r="I42" s="10">
        <f t="shared" si="0"/>
        <v>40</v>
      </c>
      <c r="J42" s="21">
        <v>0</v>
      </c>
      <c r="K42" s="10">
        <f t="shared" si="0"/>
        <v>40</v>
      </c>
      <c r="L42" s="10">
        <v>229.7</v>
      </c>
      <c r="M42" s="10">
        <f t="shared" si="0"/>
        <v>269.7</v>
      </c>
      <c r="N42" s="10">
        <v>0</v>
      </c>
      <c r="O42" s="10">
        <f t="shared" si="0"/>
        <v>269.7</v>
      </c>
      <c r="P42" s="10">
        <v>0</v>
      </c>
      <c r="Q42" s="10">
        <f t="shared" si="3"/>
        <v>269.7</v>
      </c>
      <c r="R42" s="10">
        <v>0</v>
      </c>
      <c r="S42" s="10">
        <f t="shared" si="3"/>
        <v>269.7</v>
      </c>
      <c r="T42" s="10">
        <v>0</v>
      </c>
      <c r="U42" s="17">
        <f t="shared" si="2"/>
        <v>269.7</v>
      </c>
      <c r="V42" s="22">
        <v>269.7</v>
      </c>
      <c r="W42" s="22">
        <v>269.7</v>
      </c>
    </row>
    <row r="43" spans="1:26" s="29" customFormat="1">
      <c r="A43" s="26" t="s">
        <v>41</v>
      </c>
      <c r="B43" s="7">
        <v>914</v>
      </c>
      <c r="C43" s="34" t="s">
        <v>60</v>
      </c>
      <c r="D43" s="34" t="s">
        <v>63</v>
      </c>
      <c r="E43" s="7"/>
      <c r="F43" s="7"/>
      <c r="G43" s="10">
        <f>G44+G46</f>
        <v>3875</v>
      </c>
      <c r="H43" s="10">
        <f>H44+H46</f>
        <v>0</v>
      </c>
      <c r="I43" s="10">
        <f t="shared" si="0"/>
        <v>3875</v>
      </c>
      <c r="J43" s="10">
        <f t="shared" ref="J43:O43" si="4">J44+J46+J45</f>
        <v>9522.4239999999991</v>
      </c>
      <c r="K43" s="10">
        <f t="shared" si="4"/>
        <v>13397.423999999999</v>
      </c>
      <c r="L43" s="10">
        <f t="shared" si="4"/>
        <v>0</v>
      </c>
      <c r="M43" s="10">
        <f t="shared" si="4"/>
        <v>13397.423999999999</v>
      </c>
      <c r="N43" s="10">
        <f t="shared" si="4"/>
        <v>-95</v>
      </c>
      <c r="O43" s="10">
        <f t="shared" si="4"/>
        <v>13302.423999999999</v>
      </c>
      <c r="P43" s="10">
        <f t="shared" ref="P43:Q43" si="5">P44+P46+P45</f>
        <v>0</v>
      </c>
      <c r="Q43" s="10">
        <f t="shared" si="5"/>
        <v>13302.424000000001</v>
      </c>
      <c r="R43" s="10">
        <f t="shared" ref="R43:S43" si="6">R44+R46+R45</f>
        <v>0</v>
      </c>
      <c r="S43" s="10">
        <f t="shared" si="6"/>
        <v>13302.424000000001</v>
      </c>
      <c r="T43" s="10">
        <f t="shared" ref="T43:U43" si="7">T44+T46+T45</f>
        <v>-749.19999999999993</v>
      </c>
      <c r="U43" s="17">
        <f t="shared" si="7"/>
        <v>12553.224</v>
      </c>
      <c r="V43" s="11">
        <f>V44+V46+V45</f>
        <v>12553.2</v>
      </c>
      <c r="W43" s="11">
        <f>W44+W46+W45</f>
        <v>12387.778840000001</v>
      </c>
    </row>
    <row r="44" spans="1:26" ht="168.75">
      <c r="A44" s="18" t="s">
        <v>113</v>
      </c>
      <c r="B44" s="19">
        <v>914</v>
      </c>
      <c r="C44" s="20" t="s">
        <v>60</v>
      </c>
      <c r="D44" s="20" t="s">
        <v>63</v>
      </c>
      <c r="E44" s="20" t="s">
        <v>81</v>
      </c>
      <c r="F44" s="19">
        <v>200</v>
      </c>
      <c r="G44" s="21">
        <v>220</v>
      </c>
      <c r="H44" s="21"/>
      <c r="I44" s="10">
        <f t="shared" si="0"/>
        <v>220</v>
      </c>
      <c r="J44" s="21">
        <v>-123.6</v>
      </c>
      <c r="K44" s="10">
        <f t="shared" si="0"/>
        <v>96.4</v>
      </c>
      <c r="L44" s="10"/>
      <c r="M44" s="10">
        <f t="shared" si="0"/>
        <v>96.4</v>
      </c>
      <c r="N44" s="10"/>
      <c r="O44" s="10">
        <f t="shared" si="0"/>
        <v>96.4</v>
      </c>
      <c r="P44" s="10"/>
      <c r="Q44" s="10">
        <f t="shared" si="3"/>
        <v>96.4</v>
      </c>
      <c r="R44" s="10"/>
      <c r="S44" s="10">
        <f t="shared" si="3"/>
        <v>96.4</v>
      </c>
      <c r="T44" s="10">
        <v>366.6</v>
      </c>
      <c r="U44" s="17">
        <f t="shared" ref="U44:U46" si="8">S44+T44</f>
        <v>463</v>
      </c>
      <c r="V44" s="22">
        <v>463</v>
      </c>
      <c r="W44" s="22">
        <v>462.5</v>
      </c>
      <c r="Z44" s="1" t="s">
        <v>101</v>
      </c>
    </row>
    <row r="45" spans="1:26" ht="93.75">
      <c r="A45" s="18" t="s">
        <v>18</v>
      </c>
      <c r="B45" s="19">
        <v>914</v>
      </c>
      <c r="C45" s="20" t="s">
        <v>60</v>
      </c>
      <c r="D45" s="20" t="s">
        <v>63</v>
      </c>
      <c r="E45" s="20" t="s">
        <v>82</v>
      </c>
      <c r="F45" s="19">
        <v>200</v>
      </c>
      <c r="G45" s="21">
        <v>3655</v>
      </c>
      <c r="H45" s="21"/>
      <c r="I45" s="10">
        <v>3490</v>
      </c>
      <c r="J45" s="21">
        <v>9646.0239999999994</v>
      </c>
      <c r="K45" s="10">
        <f t="shared" si="0"/>
        <v>13136.023999999999</v>
      </c>
      <c r="L45" s="10"/>
      <c r="M45" s="10">
        <f t="shared" si="0"/>
        <v>13136.023999999999</v>
      </c>
      <c r="N45" s="10"/>
      <c r="O45" s="10">
        <f t="shared" si="0"/>
        <v>13136.023999999999</v>
      </c>
      <c r="P45" s="10">
        <v>-14.237</v>
      </c>
      <c r="Q45" s="10">
        <f t="shared" si="3"/>
        <v>13121.787</v>
      </c>
      <c r="R45" s="10"/>
      <c r="S45" s="10">
        <f t="shared" si="3"/>
        <v>13121.787</v>
      </c>
      <c r="T45" s="10">
        <v>-1115.8</v>
      </c>
      <c r="U45" s="17">
        <f t="shared" si="8"/>
        <v>12005.987000000001</v>
      </c>
      <c r="V45" s="22">
        <v>12006</v>
      </c>
      <c r="W45" s="22">
        <v>11841.1</v>
      </c>
    </row>
    <row r="46" spans="1:26" ht="93.75">
      <c r="A46" s="18" t="s">
        <v>83</v>
      </c>
      <c r="B46" s="19">
        <v>914</v>
      </c>
      <c r="C46" s="20" t="s">
        <v>60</v>
      </c>
      <c r="D46" s="20" t="s">
        <v>63</v>
      </c>
      <c r="E46" s="20" t="s">
        <v>82</v>
      </c>
      <c r="F46" s="19">
        <v>500</v>
      </c>
      <c r="G46" s="21">
        <v>3655</v>
      </c>
      <c r="H46" s="21"/>
      <c r="I46" s="10">
        <v>165</v>
      </c>
      <c r="J46" s="21">
        <v>0</v>
      </c>
      <c r="K46" s="10">
        <v>165</v>
      </c>
      <c r="L46" s="10"/>
      <c r="M46" s="10">
        <v>165</v>
      </c>
      <c r="N46" s="10">
        <v>-95</v>
      </c>
      <c r="O46" s="10">
        <f t="shared" si="0"/>
        <v>70</v>
      </c>
      <c r="P46" s="10">
        <v>14.237</v>
      </c>
      <c r="Q46" s="10">
        <f t="shared" si="3"/>
        <v>84.236999999999995</v>
      </c>
      <c r="R46" s="10"/>
      <c r="S46" s="10">
        <f t="shared" si="3"/>
        <v>84.236999999999995</v>
      </c>
      <c r="T46" s="10"/>
      <c r="U46" s="17">
        <f t="shared" si="8"/>
        <v>84.236999999999995</v>
      </c>
      <c r="V46" s="22">
        <v>84.2</v>
      </c>
      <c r="W46" s="22">
        <v>84.178839999999994</v>
      </c>
    </row>
    <row r="47" spans="1:26" s="29" customFormat="1" ht="37.5">
      <c r="A47" s="26" t="s">
        <v>42</v>
      </c>
      <c r="B47" s="7">
        <v>914</v>
      </c>
      <c r="C47" s="34" t="s">
        <v>60</v>
      </c>
      <c r="D47" s="7">
        <v>12</v>
      </c>
      <c r="E47" s="7"/>
      <c r="F47" s="7"/>
      <c r="G47" s="10">
        <f>G48+G49</f>
        <v>1020</v>
      </c>
      <c r="H47" s="10">
        <f>H48+H49</f>
        <v>40</v>
      </c>
      <c r="I47" s="7">
        <f t="shared" si="0"/>
        <v>1060</v>
      </c>
      <c r="J47" s="10">
        <f t="shared" ref="J47:O47" si="9">J48+J49+J50</f>
        <v>40004.455000000002</v>
      </c>
      <c r="K47" s="10">
        <f t="shared" si="9"/>
        <v>41064.455000000002</v>
      </c>
      <c r="L47" s="10">
        <f t="shared" si="9"/>
        <v>-170</v>
      </c>
      <c r="M47" s="10">
        <f t="shared" si="9"/>
        <v>40894.455000000002</v>
      </c>
      <c r="N47" s="10">
        <f t="shared" si="9"/>
        <v>0</v>
      </c>
      <c r="O47" s="10">
        <f t="shared" si="9"/>
        <v>40894.455000000002</v>
      </c>
      <c r="P47" s="10">
        <f t="shared" ref="P47:Q47" si="10">P48+P49+P50</f>
        <v>-419</v>
      </c>
      <c r="Q47" s="10">
        <f t="shared" si="10"/>
        <v>40475.455000000002</v>
      </c>
      <c r="R47" s="10">
        <f t="shared" ref="R47:S47" si="11">R48+R49+R50</f>
        <v>0</v>
      </c>
      <c r="S47" s="10">
        <f t="shared" si="11"/>
        <v>40475.455000000002</v>
      </c>
      <c r="T47" s="10">
        <f t="shared" ref="T47:U47" si="12">T48+T49+T50</f>
        <v>23.5</v>
      </c>
      <c r="U47" s="17">
        <f t="shared" si="12"/>
        <v>40498.955000000002</v>
      </c>
      <c r="V47" s="11">
        <f>V48+V49</f>
        <v>40499</v>
      </c>
      <c r="W47" s="11">
        <f>W48+W49</f>
        <v>40497.862979999998</v>
      </c>
    </row>
    <row r="48" spans="1:26" ht="131.25">
      <c r="A48" s="18" t="s">
        <v>19</v>
      </c>
      <c r="B48" s="30">
        <v>914</v>
      </c>
      <c r="C48" s="20" t="s">
        <v>60</v>
      </c>
      <c r="D48" s="31">
        <v>12</v>
      </c>
      <c r="E48" s="31" t="s">
        <v>77</v>
      </c>
      <c r="F48" s="30">
        <v>200</v>
      </c>
      <c r="G48" s="21">
        <v>850</v>
      </c>
      <c r="H48" s="21">
        <v>-200</v>
      </c>
      <c r="I48" s="7">
        <f t="shared" si="0"/>
        <v>650</v>
      </c>
      <c r="J48" s="21">
        <v>0</v>
      </c>
      <c r="K48" s="10">
        <f t="shared" si="0"/>
        <v>650</v>
      </c>
      <c r="L48" s="10"/>
      <c r="M48" s="10">
        <f t="shared" si="0"/>
        <v>650</v>
      </c>
      <c r="N48" s="10"/>
      <c r="O48" s="10">
        <f t="shared" si="0"/>
        <v>650</v>
      </c>
      <c r="P48" s="10">
        <v>-419</v>
      </c>
      <c r="Q48" s="10">
        <f t="shared" si="3"/>
        <v>231</v>
      </c>
      <c r="R48" s="10"/>
      <c r="S48" s="10">
        <f t="shared" si="3"/>
        <v>231</v>
      </c>
      <c r="T48" s="10"/>
      <c r="U48" s="17">
        <f t="shared" ref="U48:U51" si="13">S48+T48</f>
        <v>231</v>
      </c>
      <c r="V48" s="22">
        <v>231</v>
      </c>
      <c r="W48" s="22">
        <v>230.71799999999999</v>
      </c>
    </row>
    <row r="49" spans="1:23" ht="206.25">
      <c r="A49" s="18" t="s">
        <v>85</v>
      </c>
      <c r="B49" s="24">
        <v>914</v>
      </c>
      <c r="C49" s="25" t="s">
        <v>60</v>
      </c>
      <c r="D49" s="25">
        <v>12</v>
      </c>
      <c r="E49" s="25" t="s">
        <v>84</v>
      </c>
      <c r="F49" s="24">
        <v>400</v>
      </c>
      <c r="G49" s="21">
        <v>170</v>
      </c>
      <c r="H49" s="21">
        <v>240</v>
      </c>
      <c r="I49" s="7">
        <f t="shared" si="0"/>
        <v>410</v>
      </c>
      <c r="J49" s="21">
        <v>38847.1</v>
      </c>
      <c r="K49" s="10">
        <f t="shared" si="0"/>
        <v>39257.1</v>
      </c>
      <c r="L49" s="10">
        <v>-177</v>
      </c>
      <c r="M49" s="10">
        <f t="shared" si="0"/>
        <v>39080.1</v>
      </c>
      <c r="N49" s="10">
        <v>0</v>
      </c>
      <c r="O49" s="10">
        <f t="shared" si="0"/>
        <v>39080.1</v>
      </c>
      <c r="P49" s="10">
        <v>1164.4000000000001</v>
      </c>
      <c r="Q49" s="10">
        <f t="shared" si="3"/>
        <v>40244.5</v>
      </c>
      <c r="R49" s="10"/>
      <c r="S49" s="10">
        <f t="shared" si="3"/>
        <v>40244.5</v>
      </c>
      <c r="T49" s="10">
        <v>23.5</v>
      </c>
      <c r="U49" s="17">
        <f t="shared" si="13"/>
        <v>40268</v>
      </c>
      <c r="V49" s="22">
        <v>40268</v>
      </c>
      <c r="W49" s="22">
        <v>40267.144979999997</v>
      </c>
    </row>
    <row r="50" spans="1:23" ht="206.25" hidden="1">
      <c r="A50" s="18" t="s">
        <v>85</v>
      </c>
      <c r="B50" s="24">
        <v>914</v>
      </c>
      <c r="C50" s="25" t="s">
        <v>60</v>
      </c>
      <c r="D50" s="25">
        <v>12</v>
      </c>
      <c r="E50" s="25" t="s">
        <v>84</v>
      </c>
      <c r="F50" s="24">
        <v>200</v>
      </c>
      <c r="G50" s="21"/>
      <c r="H50" s="21"/>
      <c r="I50" s="7"/>
      <c r="J50" s="21">
        <v>1157.355</v>
      </c>
      <c r="K50" s="10">
        <f t="shared" si="0"/>
        <v>1157.355</v>
      </c>
      <c r="L50" s="35">
        <v>7</v>
      </c>
      <c r="M50" s="10">
        <f t="shared" si="0"/>
        <v>1164.355</v>
      </c>
      <c r="N50" s="35">
        <v>0</v>
      </c>
      <c r="O50" s="10">
        <f t="shared" si="0"/>
        <v>1164.355</v>
      </c>
      <c r="P50" s="35">
        <v>-1164.4000000000001</v>
      </c>
      <c r="Q50" s="10">
        <f t="shared" si="3"/>
        <v>-4.500000000007276E-2</v>
      </c>
      <c r="R50" s="35"/>
      <c r="S50" s="10">
        <f t="shared" si="3"/>
        <v>-4.500000000007276E-2</v>
      </c>
      <c r="T50" s="10"/>
      <c r="U50" s="17">
        <f t="shared" si="13"/>
        <v>-4.500000000007276E-2</v>
      </c>
      <c r="V50" s="22"/>
      <c r="W50" s="22"/>
    </row>
    <row r="51" spans="1:23" s="29" customFormat="1">
      <c r="A51" s="26" t="s">
        <v>43</v>
      </c>
      <c r="B51" s="27">
        <v>914</v>
      </c>
      <c r="C51" s="28" t="s">
        <v>64</v>
      </c>
      <c r="D51" s="27"/>
      <c r="E51" s="27"/>
      <c r="F51" s="27"/>
      <c r="G51" s="10">
        <f>G52+G58+G63+G69</f>
        <v>15718.7</v>
      </c>
      <c r="H51" s="10">
        <f>H52+H58+H63+H69</f>
        <v>8263.7999999999993</v>
      </c>
      <c r="I51" s="7">
        <f t="shared" si="0"/>
        <v>23982.5</v>
      </c>
      <c r="J51" s="10">
        <f>J52+J58+J63+J69</f>
        <v>1245.5760000000002</v>
      </c>
      <c r="K51" s="10">
        <f t="shared" si="0"/>
        <v>25228.076000000001</v>
      </c>
      <c r="L51" s="10">
        <f>L52+L58+L63+L69</f>
        <v>101.10000000000002</v>
      </c>
      <c r="M51" s="10">
        <f t="shared" si="0"/>
        <v>25329.175999999999</v>
      </c>
      <c r="N51" s="10">
        <f>N52+N58+N63+N69</f>
        <v>1500.655</v>
      </c>
      <c r="O51" s="10">
        <f t="shared" si="0"/>
        <v>26829.830999999998</v>
      </c>
      <c r="P51" s="10">
        <f>P52+P58+P63+P69</f>
        <v>820.3</v>
      </c>
      <c r="Q51" s="10">
        <f t="shared" si="3"/>
        <v>27650.130999999998</v>
      </c>
      <c r="R51" s="10">
        <f>R52+R58+R63+R69</f>
        <v>0</v>
      </c>
      <c r="S51" s="10">
        <f t="shared" si="3"/>
        <v>27650.130999999998</v>
      </c>
      <c r="T51" s="10">
        <f>T52+T58+T63+T69</f>
        <v>19.799999999999955</v>
      </c>
      <c r="U51" s="17">
        <f t="shared" si="13"/>
        <v>27669.930999999997</v>
      </c>
      <c r="V51" s="11">
        <f>V52+V58+V63+V69</f>
        <v>27670</v>
      </c>
      <c r="W51" s="11">
        <f>W52+W58+W63+W69</f>
        <v>23645.214459999999</v>
      </c>
    </row>
    <row r="52" spans="1:23" s="29" customFormat="1">
      <c r="A52" s="26" t="s">
        <v>44</v>
      </c>
      <c r="B52" s="27">
        <v>914</v>
      </c>
      <c r="C52" s="28" t="s">
        <v>64</v>
      </c>
      <c r="D52" s="28" t="s">
        <v>58</v>
      </c>
      <c r="E52" s="27"/>
      <c r="F52" s="27"/>
      <c r="G52" s="10">
        <f>G54+G56</f>
        <v>10813.6</v>
      </c>
      <c r="H52" s="10">
        <f>H54+H56</f>
        <v>0</v>
      </c>
      <c r="I52" s="7">
        <f t="shared" si="0"/>
        <v>10813.6</v>
      </c>
      <c r="J52" s="10">
        <f>J54+J56+J57</f>
        <v>-1835.3</v>
      </c>
      <c r="K52" s="10">
        <f>K54+K56+K57+K55</f>
        <v>8978.3000000000011</v>
      </c>
      <c r="L52" s="10">
        <f>L54+L55+L56+L57</f>
        <v>574.6</v>
      </c>
      <c r="M52" s="10">
        <f>M54+M56+M57+M55</f>
        <v>9552.9</v>
      </c>
      <c r="N52" s="10">
        <f>N54+N55+N56+N57</f>
        <v>60</v>
      </c>
      <c r="O52" s="10">
        <f>O54+O56+O57+O55</f>
        <v>9612.9</v>
      </c>
      <c r="P52" s="10">
        <f>P54+P55+P56+P57</f>
        <v>602</v>
      </c>
      <c r="Q52" s="10">
        <f>Q54+Q56+Q57+Q55</f>
        <v>10214.9</v>
      </c>
      <c r="R52" s="10">
        <f>R54+R55+R56+R57</f>
        <v>0</v>
      </c>
      <c r="S52" s="10">
        <f>S54+S56+S57+S55+S53</f>
        <v>10214.9</v>
      </c>
      <c r="T52" s="10">
        <f>T54+T55+T56+T57+T53</f>
        <v>-147.20000000000005</v>
      </c>
      <c r="U52" s="17">
        <f>U54+U55+U56+U57+U53</f>
        <v>10067.699999999999</v>
      </c>
      <c r="V52" s="11">
        <f>V54+V56+V53+V55+V57</f>
        <v>10067.700000000001</v>
      </c>
      <c r="W52" s="11">
        <f>W54+W56+W53+W55+W57</f>
        <v>10063.694449999999</v>
      </c>
    </row>
    <row r="53" spans="1:23" s="29" customFormat="1" ht="187.5">
      <c r="A53" s="18" t="s">
        <v>102</v>
      </c>
      <c r="B53" s="19">
        <v>914</v>
      </c>
      <c r="C53" s="20" t="s">
        <v>64</v>
      </c>
      <c r="D53" s="20" t="s">
        <v>58</v>
      </c>
      <c r="E53" s="20" t="s">
        <v>65</v>
      </c>
      <c r="F53" s="19">
        <v>200</v>
      </c>
      <c r="G53" s="10"/>
      <c r="H53" s="10"/>
      <c r="I53" s="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563.29999999999995</v>
      </c>
      <c r="U53" s="17">
        <f>S53+T53</f>
        <v>563.29999999999995</v>
      </c>
      <c r="V53" s="22">
        <v>563.29999999999995</v>
      </c>
      <c r="W53" s="22">
        <v>563.327</v>
      </c>
    </row>
    <row r="54" spans="1:23" ht="225">
      <c r="A54" s="18" t="s">
        <v>94</v>
      </c>
      <c r="B54" s="19">
        <v>914</v>
      </c>
      <c r="C54" s="20" t="s">
        <v>64</v>
      </c>
      <c r="D54" s="20" t="s">
        <v>58</v>
      </c>
      <c r="E54" s="20" t="s">
        <v>65</v>
      </c>
      <c r="F54" s="19">
        <v>400</v>
      </c>
      <c r="G54" s="21">
        <v>10456.6</v>
      </c>
      <c r="H54" s="21"/>
      <c r="I54" s="7">
        <v>2008.5</v>
      </c>
      <c r="J54" s="21">
        <v>-2008.5</v>
      </c>
      <c r="K54" s="10">
        <f>I54+J54</f>
        <v>0</v>
      </c>
      <c r="L54" s="10">
        <v>559.6</v>
      </c>
      <c r="M54" s="10">
        <f>K54+L54</f>
        <v>559.6</v>
      </c>
      <c r="N54" s="10">
        <v>0</v>
      </c>
      <c r="O54" s="10">
        <f>M54+N54</f>
        <v>559.6</v>
      </c>
      <c r="P54" s="10">
        <v>500</v>
      </c>
      <c r="Q54" s="10">
        <f>O54+P54</f>
        <v>1059.5999999999999</v>
      </c>
      <c r="R54" s="10"/>
      <c r="S54" s="10">
        <f>Q54+R54</f>
        <v>1059.5999999999999</v>
      </c>
      <c r="T54" s="10">
        <v>-563.29999999999995</v>
      </c>
      <c r="U54" s="17">
        <f>S54+T54</f>
        <v>496.29999999999995</v>
      </c>
      <c r="V54" s="22">
        <v>496.3</v>
      </c>
      <c r="W54" s="22">
        <v>493.351</v>
      </c>
    </row>
    <row r="55" spans="1:23" ht="187.5">
      <c r="A55" s="18" t="s">
        <v>95</v>
      </c>
      <c r="B55" s="19">
        <v>914</v>
      </c>
      <c r="C55" s="20" t="s">
        <v>64</v>
      </c>
      <c r="D55" s="20" t="s">
        <v>58</v>
      </c>
      <c r="E55" s="20" t="s">
        <v>65</v>
      </c>
      <c r="F55" s="19">
        <v>500</v>
      </c>
      <c r="G55" s="21">
        <v>0</v>
      </c>
      <c r="H55" s="21"/>
      <c r="I55" s="7">
        <v>8448.1</v>
      </c>
      <c r="J55" s="21"/>
      <c r="K55" s="10">
        <f>I55+J55</f>
        <v>8448.1</v>
      </c>
      <c r="L55" s="10"/>
      <c r="M55" s="10">
        <f>K55+L55</f>
        <v>8448.1</v>
      </c>
      <c r="N55" s="10"/>
      <c r="O55" s="10">
        <f>M55+N55</f>
        <v>8448.1</v>
      </c>
      <c r="P55" s="10"/>
      <c r="Q55" s="10">
        <f>O55+P55</f>
        <v>8448.1</v>
      </c>
      <c r="R55" s="10"/>
      <c r="S55" s="10">
        <f>Q55+R55</f>
        <v>8448.1</v>
      </c>
      <c r="T55" s="10"/>
      <c r="U55" s="17">
        <f>S55+T55</f>
        <v>8448.1</v>
      </c>
      <c r="V55" s="22">
        <v>8448.1</v>
      </c>
      <c r="W55" s="22">
        <v>8448.07</v>
      </c>
    </row>
    <row r="56" spans="1:23" ht="206.25">
      <c r="A56" s="18" t="s">
        <v>86</v>
      </c>
      <c r="B56" s="19">
        <v>914</v>
      </c>
      <c r="C56" s="20" t="s">
        <v>64</v>
      </c>
      <c r="D56" s="20" t="s">
        <v>58</v>
      </c>
      <c r="E56" s="20" t="s">
        <v>66</v>
      </c>
      <c r="F56" s="19">
        <v>800</v>
      </c>
      <c r="G56" s="21">
        <v>357</v>
      </c>
      <c r="H56" s="21"/>
      <c r="I56" s="10">
        <f t="shared" si="0"/>
        <v>357</v>
      </c>
      <c r="J56" s="21">
        <v>73.2</v>
      </c>
      <c r="K56" s="10">
        <f>I56+J56</f>
        <v>430.2</v>
      </c>
      <c r="L56" s="10"/>
      <c r="M56" s="10">
        <f>K56+L56</f>
        <v>430.2</v>
      </c>
      <c r="N56" s="10"/>
      <c r="O56" s="10">
        <f>M56+N56</f>
        <v>430.2</v>
      </c>
      <c r="P56" s="10"/>
      <c r="Q56" s="10">
        <f>O56+P56</f>
        <v>430.2</v>
      </c>
      <c r="R56" s="10"/>
      <c r="S56" s="10">
        <f>Q56+R56</f>
        <v>430.2</v>
      </c>
      <c r="T56" s="35">
        <v>-23.2</v>
      </c>
      <c r="U56" s="17">
        <f>S56+T56</f>
        <v>407</v>
      </c>
      <c r="V56" s="22">
        <v>407</v>
      </c>
      <c r="W56" s="22">
        <v>406.04570999999999</v>
      </c>
    </row>
    <row r="57" spans="1:23" ht="206.25">
      <c r="A57" s="18" t="s">
        <v>86</v>
      </c>
      <c r="B57" s="19">
        <v>914</v>
      </c>
      <c r="C57" s="20" t="s">
        <v>64</v>
      </c>
      <c r="D57" s="20" t="s">
        <v>58</v>
      </c>
      <c r="E57" s="20" t="s">
        <v>66</v>
      </c>
      <c r="F57" s="19">
        <v>200</v>
      </c>
      <c r="G57" s="21"/>
      <c r="H57" s="21"/>
      <c r="I57" s="10"/>
      <c r="J57" s="21">
        <v>100</v>
      </c>
      <c r="K57" s="10">
        <f>I57+J57</f>
        <v>100</v>
      </c>
      <c r="L57" s="10">
        <v>15</v>
      </c>
      <c r="M57" s="10">
        <f>K57+L57</f>
        <v>115</v>
      </c>
      <c r="N57" s="10">
        <v>60</v>
      </c>
      <c r="O57" s="10">
        <f>M57+N57</f>
        <v>175</v>
      </c>
      <c r="P57" s="10">
        <v>102</v>
      </c>
      <c r="Q57" s="10">
        <f>O57+P57</f>
        <v>277</v>
      </c>
      <c r="R57" s="10"/>
      <c r="S57" s="10">
        <f>Q57+R57</f>
        <v>277</v>
      </c>
      <c r="T57" s="10">
        <v>-124</v>
      </c>
      <c r="U57" s="17">
        <f>S57+T57</f>
        <v>153</v>
      </c>
      <c r="V57" s="22">
        <v>153</v>
      </c>
      <c r="W57" s="22">
        <v>152.90074000000001</v>
      </c>
    </row>
    <row r="58" spans="1:23" s="29" customFormat="1">
      <c r="A58" s="26" t="s">
        <v>36</v>
      </c>
      <c r="B58" s="34" t="s">
        <v>75</v>
      </c>
      <c r="C58" s="34" t="s">
        <v>64</v>
      </c>
      <c r="D58" s="34" t="s">
        <v>67</v>
      </c>
      <c r="E58" s="7"/>
      <c r="F58" s="7"/>
      <c r="G58" s="10">
        <f>G59+G61</f>
        <v>0</v>
      </c>
      <c r="H58" s="10">
        <f>H59+H61</f>
        <v>4244</v>
      </c>
      <c r="I58" s="10">
        <f t="shared" si="0"/>
        <v>4244</v>
      </c>
      <c r="J58" s="10">
        <f t="shared" ref="J58:O58" si="14">J59+J61+J62+J60</f>
        <v>431</v>
      </c>
      <c r="K58" s="10">
        <f t="shared" si="14"/>
        <v>4675</v>
      </c>
      <c r="L58" s="10">
        <f t="shared" si="14"/>
        <v>951.1</v>
      </c>
      <c r="M58" s="10">
        <f t="shared" si="14"/>
        <v>5626.1</v>
      </c>
      <c r="N58" s="10">
        <f t="shared" si="14"/>
        <v>28.6</v>
      </c>
      <c r="O58" s="10">
        <f t="shared" si="14"/>
        <v>5654.7000000000007</v>
      </c>
      <c r="P58" s="10">
        <f t="shared" ref="P58:Q58" si="15">P59+P61+P62+P60</f>
        <v>291.3</v>
      </c>
      <c r="Q58" s="10">
        <f t="shared" si="15"/>
        <v>5946</v>
      </c>
      <c r="R58" s="10">
        <f t="shared" ref="R58:S58" si="16">R59+R61+R62+R60</f>
        <v>0</v>
      </c>
      <c r="S58" s="10">
        <f t="shared" si="16"/>
        <v>5946</v>
      </c>
      <c r="T58" s="10">
        <f t="shared" ref="T58:U58" si="17">T59+T61+T62+T60</f>
        <v>96.4</v>
      </c>
      <c r="U58" s="17">
        <f t="shared" si="17"/>
        <v>6042.4</v>
      </c>
      <c r="V58" s="11">
        <f>SUM(V59:V62)</f>
        <v>6042.4</v>
      </c>
      <c r="W58" s="11">
        <f>SUM(W59:W62)</f>
        <v>2134.2411099999999</v>
      </c>
    </row>
    <row r="59" spans="1:23" ht="225">
      <c r="A59" s="18" t="s">
        <v>45</v>
      </c>
      <c r="B59" s="19">
        <v>914</v>
      </c>
      <c r="C59" s="20" t="s">
        <v>64</v>
      </c>
      <c r="D59" s="20" t="s">
        <v>67</v>
      </c>
      <c r="E59" s="20" t="s">
        <v>68</v>
      </c>
      <c r="F59" s="19">
        <v>400</v>
      </c>
      <c r="G59" s="21">
        <v>0</v>
      </c>
      <c r="H59" s="21">
        <v>4000</v>
      </c>
      <c r="I59" s="10">
        <f t="shared" si="0"/>
        <v>4000</v>
      </c>
      <c r="J59" s="21">
        <v>-1000</v>
      </c>
      <c r="K59" s="10">
        <f t="shared" si="0"/>
        <v>3000</v>
      </c>
      <c r="L59" s="10"/>
      <c r="M59" s="10">
        <f t="shared" si="0"/>
        <v>3000</v>
      </c>
      <c r="N59" s="10"/>
      <c r="O59" s="10">
        <f t="shared" si="0"/>
        <v>3000</v>
      </c>
      <c r="P59" s="10"/>
      <c r="Q59" s="10">
        <f t="shared" si="3"/>
        <v>3000</v>
      </c>
      <c r="R59" s="10"/>
      <c r="S59" s="10">
        <f t="shared" si="3"/>
        <v>3000</v>
      </c>
      <c r="T59" s="10"/>
      <c r="U59" s="17">
        <f t="shared" ref="U59:U62" si="18">S59+T59</f>
        <v>3000</v>
      </c>
      <c r="V59" s="22">
        <v>3000</v>
      </c>
      <c r="W59" s="22">
        <v>0</v>
      </c>
    </row>
    <row r="60" spans="1:23" ht="187.5">
      <c r="A60" s="18" t="s">
        <v>114</v>
      </c>
      <c r="B60" s="19">
        <v>914</v>
      </c>
      <c r="C60" s="20" t="s">
        <v>64</v>
      </c>
      <c r="D60" s="20" t="s">
        <v>67</v>
      </c>
      <c r="E60" s="20" t="s">
        <v>68</v>
      </c>
      <c r="F60" s="19">
        <v>200</v>
      </c>
      <c r="G60" s="21"/>
      <c r="H60" s="21"/>
      <c r="I60" s="10"/>
      <c r="J60" s="21">
        <v>1000</v>
      </c>
      <c r="K60" s="10">
        <f t="shared" si="0"/>
        <v>1000</v>
      </c>
      <c r="L60" s="10"/>
      <c r="M60" s="10">
        <f t="shared" si="0"/>
        <v>1000</v>
      </c>
      <c r="N60" s="10"/>
      <c r="O60" s="10">
        <f t="shared" si="0"/>
        <v>1000</v>
      </c>
      <c r="P60" s="10"/>
      <c r="Q60" s="10">
        <f t="shared" si="3"/>
        <v>1000</v>
      </c>
      <c r="R60" s="10"/>
      <c r="S60" s="10">
        <f t="shared" si="3"/>
        <v>1000</v>
      </c>
      <c r="T60" s="10"/>
      <c r="U60" s="17">
        <f t="shared" si="18"/>
        <v>1000</v>
      </c>
      <c r="V60" s="22">
        <v>1000</v>
      </c>
      <c r="W60" s="22">
        <v>99.1</v>
      </c>
    </row>
    <row r="61" spans="1:23" ht="187.5">
      <c r="A61" s="18" t="s">
        <v>87</v>
      </c>
      <c r="B61" s="19">
        <v>914</v>
      </c>
      <c r="C61" s="20" t="s">
        <v>64</v>
      </c>
      <c r="D61" s="20" t="s">
        <v>67</v>
      </c>
      <c r="E61" s="20" t="s">
        <v>88</v>
      </c>
      <c r="F61" s="19">
        <v>800</v>
      </c>
      <c r="G61" s="21">
        <v>0</v>
      </c>
      <c r="H61" s="21">
        <v>244</v>
      </c>
      <c r="I61" s="10">
        <f t="shared" si="0"/>
        <v>244</v>
      </c>
      <c r="J61" s="21">
        <v>0</v>
      </c>
      <c r="K61" s="10">
        <f t="shared" si="0"/>
        <v>244</v>
      </c>
      <c r="L61" s="10">
        <v>951.1</v>
      </c>
      <c r="M61" s="10">
        <f t="shared" si="0"/>
        <v>1195.0999999999999</v>
      </c>
      <c r="N61" s="10">
        <v>0</v>
      </c>
      <c r="O61" s="10">
        <f t="shared" si="0"/>
        <v>1195.0999999999999</v>
      </c>
      <c r="P61" s="10">
        <v>49.3</v>
      </c>
      <c r="Q61" s="10">
        <f t="shared" si="3"/>
        <v>1244.3999999999999</v>
      </c>
      <c r="R61" s="10"/>
      <c r="S61" s="10">
        <f t="shared" si="3"/>
        <v>1244.3999999999999</v>
      </c>
      <c r="T61" s="10">
        <v>127</v>
      </c>
      <c r="U61" s="17">
        <f t="shared" si="18"/>
        <v>1371.3999999999999</v>
      </c>
      <c r="V61" s="22">
        <v>1371.4</v>
      </c>
      <c r="W61" s="22">
        <v>1364.14111</v>
      </c>
    </row>
    <row r="62" spans="1:23" ht="187.5">
      <c r="A62" s="18" t="s">
        <v>115</v>
      </c>
      <c r="B62" s="19">
        <v>914</v>
      </c>
      <c r="C62" s="20" t="s">
        <v>64</v>
      </c>
      <c r="D62" s="20" t="s">
        <v>67</v>
      </c>
      <c r="E62" s="20" t="s">
        <v>88</v>
      </c>
      <c r="F62" s="19">
        <v>200</v>
      </c>
      <c r="G62" s="21"/>
      <c r="H62" s="21"/>
      <c r="I62" s="10"/>
      <c r="J62" s="21">
        <v>431</v>
      </c>
      <c r="K62" s="10">
        <f t="shared" si="0"/>
        <v>431</v>
      </c>
      <c r="L62" s="10"/>
      <c r="M62" s="10">
        <f t="shared" si="0"/>
        <v>431</v>
      </c>
      <c r="N62" s="10">
        <v>28.6</v>
      </c>
      <c r="O62" s="10">
        <f t="shared" si="0"/>
        <v>459.6</v>
      </c>
      <c r="P62" s="10">
        <v>242</v>
      </c>
      <c r="Q62" s="10">
        <f t="shared" si="3"/>
        <v>701.6</v>
      </c>
      <c r="R62" s="10"/>
      <c r="S62" s="10">
        <f t="shared" si="3"/>
        <v>701.6</v>
      </c>
      <c r="T62" s="10">
        <v>-30.6</v>
      </c>
      <c r="U62" s="17">
        <f t="shared" si="18"/>
        <v>671</v>
      </c>
      <c r="V62" s="22">
        <v>671</v>
      </c>
      <c r="W62" s="22">
        <v>671</v>
      </c>
    </row>
    <row r="63" spans="1:23" s="29" customFormat="1">
      <c r="A63" s="26" t="s">
        <v>46</v>
      </c>
      <c r="B63" s="7">
        <v>914</v>
      </c>
      <c r="C63" s="34" t="s">
        <v>64</v>
      </c>
      <c r="D63" s="34" t="s">
        <v>59</v>
      </c>
      <c r="E63" s="7"/>
      <c r="F63" s="7"/>
      <c r="G63" s="10">
        <f>G64+G66</f>
        <v>3861.1</v>
      </c>
      <c r="H63" s="10">
        <f>H64+H66</f>
        <v>3546.8</v>
      </c>
      <c r="I63" s="7">
        <f t="shared" si="0"/>
        <v>7407.9</v>
      </c>
      <c r="J63" s="10">
        <f t="shared" ref="J63:O63" si="19">J64+J66+J65+J67+J68</f>
        <v>2649.8760000000002</v>
      </c>
      <c r="K63" s="10">
        <f t="shared" si="19"/>
        <v>10057.776</v>
      </c>
      <c r="L63" s="10">
        <f t="shared" si="19"/>
        <v>-500</v>
      </c>
      <c r="M63" s="10">
        <f t="shared" si="19"/>
        <v>9557.7759999999998</v>
      </c>
      <c r="N63" s="10">
        <f t="shared" si="19"/>
        <v>1412.0550000000001</v>
      </c>
      <c r="O63" s="10">
        <f t="shared" si="19"/>
        <v>10969.831</v>
      </c>
      <c r="P63" s="10">
        <f t="shared" ref="P63:Q63" si="20">P64+P66+P65+P67+P68</f>
        <v>390</v>
      </c>
      <c r="Q63" s="10">
        <f t="shared" si="20"/>
        <v>11359.831</v>
      </c>
      <c r="R63" s="10">
        <f t="shared" ref="R63:S63" si="21">R64+R66+R65+R67+R68</f>
        <v>0</v>
      </c>
      <c r="S63" s="10">
        <f t="shared" si="21"/>
        <v>11359.831</v>
      </c>
      <c r="T63" s="10">
        <f t="shared" ref="T63:U63" si="22">T64+T66+T65+T67+T68</f>
        <v>200</v>
      </c>
      <c r="U63" s="17">
        <f t="shared" si="22"/>
        <v>11559.831</v>
      </c>
      <c r="V63" s="11">
        <f>SUM(V64:V68)</f>
        <v>11559.9</v>
      </c>
      <c r="W63" s="11">
        <f>SUM(W64:W68)</f>
        <v>11447.278900000001</v>
      </c>
    </row>
    <row r="64" spans="1:23" ht="187.5">
      <c r="A64" s="18" t="s">
        <v>20</v>
      </c>
      <c r="B64" s="19">
        <v>914</v>
      </c>
      <c r="C64" s="20" t="s">
        <v>64</v>
      </c>
      <c r="D64" s="20" t="s">
        <v>59</v>
      </c>
      <c r="E64" s="20" t="s">
        <v>89</v>
      </c>
      <c r="F64" s="19">
        <v>200</v>
      </c>
      <c r="G64" s="21">
        <v>3781.1</v>
      </c>
      <c r="H64" s="21">
        <v>3546.8</v>
      </c>
      <c r="I64" s="7">
        <f t="shared" si="0"/>
        <v>7327.9</v>
      </c>
      <c r="J64" s="21">
        <v>-1586</v>
      </c>
      <c r="K64" s="10">
        <f t="shared" si="0"/>
        <v>5741.9</v>
      </c>
      <c r="L64" s="10"/>
      <c r="M64" s="10">
        <f t="shared" si="0"/>
        <v>5741.9</v>
      </c>
      <c r="N64" s="10">
        <v>412.05500000000001</v>
      </c>
      <c r="O64" s="10">
        <f t="shared" si="0"/>
        <v>6153.9549999999999</v>
      </c>
      <c r="P64" s="10">
        <v>390</v>
      </c>
      <c r="Q64" s="10">
        <f t="shared" si="3"/>
        <v>6543.9549999999999</v>
      </c>
      <c r="R64" s="10"/>
      <c r="S64" s="10">
        <f t="shared" si="3"/>
        <v>6543.9549999999999</v>
      </c>
      <c r="T64" s="10">
        <v>0</v>
      </c>
      <c r="U64" s="17">
        <f t="shared" ref="U64:U71" si="23">S64+T64</f>
        <v>6543.9549999999999</v>
      </c>
      <c r="V64" s="22">
        <v>6666</v>
      </c>
      <c r="W64" s="22">
        <v>6665.7639900000004</v>
      </c>
    </row>
    <row r="65" spans="1:23" ht="168.75">
      <c r="A65" s="18" t="s">
        <v>113</v>
      </c>
      <c r="B65" s="19">
        <v>914</v>
      </c>
      <c r="C65" s="20" t="s">
        <v>64</v>
      </c>
      <c r="D65" s="20" t="s">
        <v>59</v>
      </c>
      <c r="E65" s="20" t="s">
        <v>81</v>
      </c>
      <c r="F65" s="19">
        <v>200</v>
      </c>
      <c r="G65" s="21"/>
      <c r="H65" s="21"/>
      <c r="I65" s="19">
        <v>0</v>
      </c>
      <c r="J65" s="21">
        <v>1235.876</v>
      </c>
      <c r="K65" s="10">
        <f t="shared" si="0"/>
        <v>1235.876</v>
      </c>
      <c r="L65" s="10"/>
      <c r="M65" s="10">
        <f t="shared" si="0"/>
        <v>1235.876</v>
      </c>
      <c r="N65" s="10"/>
      <c r="O65" s="10">
        <f t="shared" si="0"/>
        <v>1235.876</v>
      </c>
      <c r="P65" s="10"/>
      <c r="Q65" s="10">
        <f t="shared" si="3"/>
        <v>1235.876</v>
      </c>
      <c r="R65" s="10"/>
      <c r="S65" s="10">
        <f t="shared" si="3"/>
        <v>1235.876</v>
      </c>
      <c r="T65" s="10"/>
      <c r="U65" s="17">
        <f t="shared" si="23"/>
        <v>1235.876</v>
      </c>
      <c r="V65" s="22">
        <v>1235.9000000000001</v>
      </c>
      <c r="W65" s="22">
        <v>1235.8756000000001</v>
      </c>
    </row>
    <row r="66" spans="1:23" ht="187.5">
      <c r="A66" s="18" t="s">
        <v>21</v>
      </c>
      <c r="B66" s="19">
        <v>914</v>
      </c>
      <c r="C66" s="20" t="s">
        <v>64</v>
      </c>
      <c r="D66" s="20" t="s">
        <v>59</v>
      </c>
      <c r="E66" s="20" t="s">
        <v>90</v>
      </c>
      <c r="F66" s="19">
        <v>200</v>
      </c>
      <c r="G66" s="21">
        <v>80</v>
      </c>
      <c r="H66" s="21"/>
      <c r="I66" s="10">
        <f t="shared" si="0"/>
        <v>80</v>
      </c>
      <c r="J66" s="21"/>
      <c r="K66" s="10">
        <f t="shared" si="0"/>
        <v>80</v>
      </c>
      <c r="L66" s="10"/>
      <c r="M66" s="10">
        <f t="shared" si="0"/>
        <v>80</v>
      </c>
      <c r="N66" s="10"/>
      <c r="O66" s="10">
        <f t="shared" si="0"/>
        <v>80</v>
      </c>
      <c r="P66" s="10"/>
      <c r="Q66" s="10">
        <f t="shared" si="3"/>
        <v>80</v>
      </c>
      <c r="R66" s="10"/>
      <c r="S66" s="10">
        <f t="shared" si="3"/>
        <v>80</v>
      </c>
      <c r="T66" s="10"/>
      <c r="U66" s="17">
        <f t="shared" si="23"/>
        <v>80</v>
      </c>
      <c r="V66" s="22">
        <v>80</v>
      </c>
      <c r="W66" s="22">
        <v>51.381</v>
      </c>
    </row>
    <row r="67" spans="1:23" ht="93.75">
      <c r="A67" s="18" t="s">
        <v>18</v>
      </c>
      <c r="B67" s="19">
        <v>914</v>
      </c>
      <c r="C67" s="20" t="s">
        <v>64</v>
      </c>
      <c r="D67" s="20" t="s">
        <v>59</v>
      </c>
      <c r="E67" s="20" t="s">
        <v>82</v>
      </c>
      <c r="F67" s="19">
        <v>200</v>
      </c>
      <c r="G67" s="21"/>
      <c r="H67" s="21"/>
      <c r="I67" s="10"/>
      <c r="J67" s="21">
        <v>1000</v>
      </c>
      <c r="K67" s="10">
        <f t="shared" si="0"/>
        <v>1000</v>
      </c>
      <c r="L67" s="10">
        <v>0</v>
      </c>
      <c r="M67" s="10">
        <f t="shared" si="0"/>
        <v>1000</v>
      </c>
      <c r="N67" s="10">
        <v>500</v>
      </c>
      <c r="O67" s="10">
        <f t="shared" si="0"/>
        <v>1500</v>
      </c>
      <c r="P67" s="10"/>
      <c r="Q67" s="10">
        <f t="shared" si="3"/>
        <v>1500</v>
      </c>
      <c r="R67" s="10"/>
      <c r="S67" s="10">
        <f t="shared" si="3"/>
        <v>1500</v>
      </c>
      <c r="T67" s="10">
        <v>300</v>
      </c>
      <c r="U67" s="17">
        <f t="shared" si="23"/>
        <v>1800</v>
      </c>
      <c r="V67" s="22">
        <v>1800</v>
      </c>
      <c r="W67" s="22">
        <v>1762.86241</v>
      </c>
    </row>
    <row r="68" spans="1:23" ht="93.75">
      <c r="A68" s="18" t="s">
        <v>80</v>
      </c>
      <c r="B68" s="19">
        <v>914</v>
      </c>
      <c r="C68" s="20" t="s">
        <v>64</v>
      </c>
      <c r="D68" s="20" t="s">
        <v>59</v>
      </c>
      <c r="E68" s="20" t="s">
        <v>82</v>
      </c>
      <c r="F68" s="19">
        <v>800</v>
      </c>
      <c r="G68" s="21"/>
      <c r="H68" s="21"/>
      <c r="I68" s="10"/>
      <c r="J68" s="21">
        <v>2000</v>
      </c>
      <c r="K68" s="10">
        <f t="shared" si="0"/>
        <v>2000</v>
      </c>
      <c r="L68" s="10">
        <v>-500</v>
      </c>
      <c r="M68" s="10">
        <f t="shared" si="0"/>
        <v>1500</v>
      </c>
      <c r="N68" s="10">
        <v>500</v>
      </c>
      <c r="O68" s="10">
        <f t="shared" si="0"/>
        <v>2000</v>
      </c>
      <c r="P68" s="10"/>
      <c r="Q68" s="10">
        <f t="shared" si="3"/>
        <v>2000</v>
      </c>
      <c r="R68" s="10"/>
      <c r="S68" s="10">
        <f t="shared" si="3"/>
        <v>2000</v>
      </c>
      <c r="T68" s="10">
        <v>-100</v>
      </c>
      <c r="U68" s="17">
        <f t="shared" si="23"/>
        <v>1900</v>
      </c>
      <c r="V68" s="22">
        <f>1900-122</f>
        <v>1778</v>
      </c>
      <c r="W68" s="22">
        <v>1731.3959</v>
      </c>
    </row>
    <row r="69" spans="1:23" s="29" customFormat="1" ht="37.5" hidden="1">
      <c r="A69" s="26" t="s">
        <v>51</v>
      </c>
      <c r="B69" s="7">
        <v>914</v>
      </c>
      <c r="C69" s="34" t="s">
        <v>64</v>
      </c>
      <c r="D69" s="34" t="s">
        <v>64</v>
      </c>
      <c r="E69" s="7"/>
      <c r="F69" s="7"/>
      <c r="G69" s="10">
        <f>G70</f>
        <v>1044</v>
      </c>
      <c r="H69" s="10">
        <f>H70</f>
        <v>473</v>
      </c>
      <c r="I69" s="10">
        <f t="shared" si="0"/>
        <v>1517</v>
      </c>
      <c r="J69" s="10">
        <f>J70+J71</f>
        <v>0</v>
      </c>
      <c r="K69" s="10">
        <f t="shared" si="0"/>
        <v>1517</v>
      </c>
      <c r="L69" s="10">
        <f>L70+L71</f>
        <v>-924.6</v>
      </c>
      <c r="M69" s="10">
        <f t="shared" si="0"/>
        <v>592.4</v>
      </c>
      <c r="N69" s="10">
        <f>N70+N71</f>
        <v>0</v>
      </c>
      <c r="O69" s="10">
        <f t="shared" si="0"/>
        <v>592.4</v>
      </c>
      <c r="P69" s="10">
        <f>P70+P71</f>
        <v>-463</v>
      </c>
      <c r="Q69" s="10">
        <f t="shared" si="3"/>
        <v>129.39999999999998</v>
      </c>
      <c r="R69" s="10">
        <f>R70+R71</f>
        <v>0</v>
      </c>
      <c r="S69" s="10">
        <f t="shared" si="3"/>
        <v>129.39999999999998</v>
      </c>
      <c r="T69" s="10">
        <f>T70+T71</f>
        <v>-129.4</v>
      </c>
      <c r="U69" s="17">
        <f t="shared" si="23"/>
        <v>0</v>
      </c>
      <c r="V69" s="11">
        <f>V70</f>
        <v>0</v>
      </c>
      <c r="W69" s="11">
        <f>W70</f>
        <v>0</v>
      </c>
    </row>
    <row r="70" spans="1:23" ht="187.5" hidden="1">
      <c r="A70" s="36" t="s">
        <v>92</v>
      </c>
      <c r="B70" s="24">
        <v>914</v>
      </c>
      <c r="C70" s="25" t="s">
        <v>64</v>
      </c>
      <c r="D70" s="25" t="s">
        <v>64</v>
      </c>
      <c r="E70" s="25" t="s">
        <v>91</v>
      </c>
      <c r="F70" s="24">
        <v>400</v>
      </c>
      <c r="G70" s="37">
        <v>1044</v>
      </c>
      <c r="H70" s="37">
        <v>473</v>
      </c>
      <c r="I70" s="10">
        <f t="shared" si="0"/>
        <v>1517</v>
      </c>
      <c r="J70" s="37">
        <v>-48</v>
      </c>
      <c r="K70" s="10">
        <f t="shared" si="0"/>
        <v>1469</v>
      </c>
      <c r="L70" s="10">
        <v>-924.6</v>
      </c>
      <c r="M70" s="10">
        <f t="shared" si="0"/>
        <v>544.4</v>
      </c>
      <c r="N70" s="10">
        <v>0</v>
      </c>
      <c r="O70" s="10">
        <f t="shared" si="0"/>
        <v>544.4</v>
      </c>
      <c r="P70" s="10">
        <v>-463</v>
      </c>
      <c r="Q70" s="10">
        <f t="shared" si="3"/>
        <v>81.399999999999977</v>
      </c>
      <c r="R70" s="10"/>
      <c r="S70" s="10">
        <f t="shared" si="3"/>
        <v>81.399999999999977</v>
      </c>
      <c r="T70" s="10">
        <v>-81.400000000000006</v>
      </c>
      <c r="U70" s="17">
        <f t="shared" si="23"/>
        <v>0</v>
      </c>
      <c r="V70" s="38">
        <v>0</v>
      </c>
      <c r="W70" s="38">
        <v>0</v>
      </c>
    </row>
    <row r="71" spans="1:23" ht="187.5" hidden="1">
      <c r="A71" s="36" t="s">
        <v>92</v>
      </c>
      <c r="B71" s="24">
        <v>914</v>
      </c>
      <c r="C71" s="25" t="s">
        <v>64</v>
      </c>
      <c r="D71" s="25" t="s">
        <v>64</v>
      </c>
      <c r="E71" s="25" t="s">
        <v>91</v>
      </c>
      <c r="F71" s="24">
        <v>200</v>
      </c>
      <c r="G71" s="37"/>
      <c r="H71" s="37"/>
      <c r="I71" s="10"/>
      <c r="J71" s="37">
        <v>48</v>
      </c>
      <c r="K71" s="10">
        <f t="shared" si="0"/>
        <v>48</v>
      </c>
      <c r="L71" s="10"/>
      <c r="M71" s="10">
        <f t="shared" si="0"/>
        <v>48</v>
      </c>
      <c r="N71" s="10"/>
      <c r="O71" s="10">
        <f t="shared" si="0"/>
        <v>48</v>
      </c>
      <c r="P71" s="10"/>
      <c r="Q71" s="10">
        <f t="shared" si="3"/>
        <v>48</v>
      </c>
      <c r="R71" s="10"/>
      <c r="S71" s="10">
        <f t="shared" si="3"/>
        <v>48</v>
      </c>
      <c r="T71" s="10">
        <v>-48</v>
      </c>
      <c r="U71" s="17">
        <f t="shared" si="23"/>
        <v>0</v>
      </c>
      <c r="V71" s="38">
        <v>0</v>
      </c>
      <c r="W71" s="38">
        <v>0</v>
      </c>
    </row>
    <row r="72" spans="1:23" ht="56.25">
      <c r="A72" s="12" t="s">
        <v>24</v>
      </c>
      <c r="B72" s="7">
        <v>914</v>
      </c>
      <c r="C72" s="19"/>
      <c r="D72" s="19"/>
      <c r="E72" s="19"/>
      <c r="F72" s="19"/>
      <c r="G72" s="10">
        <f>G73</f>
        <v>7161</v>
      </c>
      <c r="H72" s="10">
        <f>H73</f>
        <v>3334</v>
      </c>
      <c r="I72" s="10">
        <f t="shared" si="0"/>
        <v>10495</v>
      </c>
      <c r="J72" s="10">
        <f>J73</f>
        <v>0</v>
      </c>
      <c r="K72" s="10">
        <f t="shared" si="0"/>
        <v>10495</v>
      </c>
      <c r="L72" s="10">
        <f>L73</f>
        <v>0</v>
      </c>
      <c r="M72" s="10">
        <f t="shared" si="0"/>
        <v>10495</v>
      </c>
      <c r="N72" s="10">
        <f>N73</f>
        <v>0</v>
      </c>
      <c r="O72" s="10">
        <f t="shared" si="0"/>
        <v>10495</v>
      </c>
      <c r="P72" s="10">
        <f>P73</f>
        <v>-300</v>
      </c>
      <c r="Q72" s="10">
        <f t="shared" si="3"/>
        <v>10195</v>
      </c>
      <c r="R72" s="10">
        <f>R73</f>
        <v>0</v>
      </c>
      <c r="S72" s="10">
        <f t="shared" si="3"/>
        <v>10195</v>
      </c>
      <c r="T72" s="10">
        <f>T73</f>
        <v>1253</v>
      </c>
      <c r="U72" s="17">
        <f t="shared" ref="U72:U83" si="24">S72+T72</f>
        <v>11448</v>
      </c>
      <c r="V72" s="11">
        <f>V73</f>
        <v>11448</v>
      </c>
      <c r="W72" s="11">
        <f>W73</f>
        <v>11319.90065</v>
      </c>
    </row>
    <row r="73" spans="1:23" s="29" customFormat="1">
      <c r="A73" s="26" t="s">
        <v>56</v>
      </c>
      <c r="B73" s="32">
        <v>914</v>
      </c>
      <c r="C73" s="34" t="s">
        <v>70</v>
      </c>
      <c r="D73" s="33"/>
      <c r="E73" s="32"/>
      <c r="F73" s="32"/>
      <c r="G73" s="10">
        <f>G74</f>
        <v>7161</v>
      </c>
      <c r="H73" s="10">
        <f>H74</f>
        <v>3334</v>
      </c>
      <c r="I73" s="10">
        <f t="shared" si="0"/>
        <v>10495</v>
      </c>
      <c r="J73" s="10">
        <f>J74</f>
        <v>0</v>
      </c>
      <c r="K73" s="10">
        <f t="shared" si="0"/>
        <v>10495</v>
      </c>
      <c r="L73" s="10">
        <f>L74</f>
        <v>0</v>
      </c>
      <c r="M73" s="10">
        <f t="shared" si="0"/>
        <v>10495</v>
      </c>
      <c r="N73" s="10">
        <f>N74</f>
        <v>0</v>
      </c>
      <c r="O73" s="10">
        <f t="shared" si="0"/>
        <v>10495</v>
      </c>
      <c r="P73" s="10">
        <f>P74</f>
        <v>-300</v>
      </c>
      <c r="Q73" s="10">
        <f t="shared" si="3"/>
        <v>10195</v>
      </c>
      <c r="R73" s="10">
        <f>R74</f>
        <v>0</v>
      </c>
      <c r="S73" s="10">
        <f t="shared" si="3"/>
        <v>10195</v>
      </c>
      <c r="T73" s="10">
        <f>T74</f>
        <v>1253</v>
      </c>
      <c r="U73" s="17">
        <f t="shared" si="24"/>
        <v>11448</v>
      </c>
      <c r="V73" s="11">
        <f>V74</f>
        <v>11448</v>
      </c>
      <c r="W73" s="11">
        <f>W74</f>
        <v>11319.90065</v>
      </c>
    </row>
    <row r="74" spans="1:23" s="29" customFormat="1">
      <c r="A74" s="26" t="s">
        <v>57</v>
      </c>
      <c r="B74" s="32">
        <v>914</v>
      </c>
      <c r="C74" s="34" t="s">
        <v>70</v>
      </c>
      <c r="D74" s="33" t="s">
        <v>58</v>
      </c>
      <c r="E74" s="32"/>
      <c r="F74" s="32"/>
      <c r="G74" s="10">
        <f>G75+G76+G77</f>
        <v>7161</v>
      </c>
      <c r="H74" s="10">
        <f>H75+H76+H77</f>
        <v>3334</v>
      </c>
      <c r="I74" s="10">
        <f t="shared" si="0"/>
        <v>10495</v>
      </c>
      <c r="J74" s="10">
        <f>J75+J76+J77</f>
        <v>0</v>
      </c>
      <c r="K74" s="10">
        <f t="shared" si="0"/>
        <v>10495</v>
      </c>
      <c r="L74" s="10">
        <f>L75+L76+L77</f>
        <v>0</v>
      </c>
      <c r="M74" s="10">
        <f t="shared" si="0"/>
        <v>10495</v>
      </c>
      <c r="N74" s="10">
        <f>N75+N76+N77</f>
        <v>0</v>
      </c>
      <c r="O74" s="10">
        <f t="shared" si="0"/>
        <v>10495</v>
      </c>
      <c r="P74" s="10">
        <f>P75+P76+P77</f>
        <v>-300</v>
      </c>
      <c r="Q74" s="10">
        <f t="shared" si="3"/>
        <v>10195</v>
      </c>
      <c r="R74" s="10">
        <f>R75+R76+R77</f>
        <v>0</v>
      </c>
      <c r="S74" s="10">
        <f t="shared" si="3"/>
        <v>10195</v>
      </c>
      <c r="T74" s="10">
        <f>T75+T76+T77</f>
        <v>1253</v>
      </c>
      <c r="U74" s="17">
        <f t="shared" si="24"/>
        <v>11448</v>
      </c>
      <c r="V74" s="11">
        <f>V75+V76+V77</f>
        <v>11448</v>
      </c>
      <c r="W74" s="11">
        <f>W75+W76+W77</f>
        <v>11319.90065</v>
      </c>
    </row>
    <row r="75" spans="1:23" ht="206.25">
      <c r="A75" s="18" t="s">
        <v>25</v>
      </c>
      <c r="B75" s="19">
        <v>914</v>
      </c>
      <c r="C75" s="20" t="s">
        <v>70</v>
      </c>
      <c r="D75" s="20" t="s">
        <v>58</v>
      </c>
      <c r="E75" s="20" t="s">
        <v>71</v>
      </c>
      <c r="F75" s="19">
        <v>100</v>
      </c>
      <c r="G75" s="21">
        <v>5299</v>
      </c>
      <c r="H75" s="21"/>
      <c r="I75" s="10">
        <f t="shared" si="0"/>
        <v>5299</v>
      </c>
      <c r="J75" s="21"/>
      <c r="K75" s="10">
        <f t="shared" si="0"/>
        <v>5299</v>
      </c>
      <c r="L75" s="10"/>
      <c r="M75" s="10">
        <f t="shared" si="0"/>
        <v>5299</v>
      </c>
      <c r="N75" s="10"/>
      <c r="O75" s="10">
        <f t="shared" si="0"/>
        <v>5299</v>
      </c>
      <c r="P75" s="10"/>
      <c r="Q75" s="10">
        <f t="shared" si="3"/>
        <v>5299</v>
      </c>
      <c r="R75" s="10"/>
      <c r="S75" s="10">
        <f t="shared" si="3"/>
        <v>5299</v>
      </c>
      <c r="T75" s="10">
        <v>591</v>
      </c>
      <c r="U75" s="17">
        <f t="shared" si="24"/>
        <v>5890</v>
      </c>
      <c r="V75" s="22">
        <v>5890</v>
      </c>
      <c r="W75" s="22">
        <v>5873.2687999999998</v>
      </c>
    </row>
    <row r="76" spans="1:23" ht="131.25">
      <c r="A76" s="18" t="s">
        <v>26</v>
      </c>
      <c r="B76" s="23">
        <v>914</v>
      </c>
      <c r="C76" s="20" t="s">
        <v>70</v>
      </c>
      <c r="D76" s="20" t="s">
        <v>58</v>
      </c>
      <c r="E76" s="20" t="s">
        <v>71</v>
      </c>
      <c r="F76" s="19">
        <v>200</v>
      </c>
      <c r="G76" s="21">
        <v>1571</v>
      </c>
      <c r="H76" s="42">
        <v>3334</v>
      </c>
      <c r="I76" s="10">
        <f t="shared" si="0"/>
        <v>4905</v>
      </c>
      <c r="J76" s="42">
        <v>0</v>
      </c>
      <c r="K76" s="10">
        <f t="shared" si="0"/>
        <v>4905</v>
      </c>
      <c r="L76" s="10"/>
      <c r="M76" s="10">
        <f t="shared" si="0"/>
        <v>4905</v>
      </c>
      <c r="N76" s="10"/>
      <c r="O76" s="10">
        <f t="shared" si="0"/>
        <v>4905</v>
      </c>
      <c r="P76" s="10">
        <v>-300</v>
      </c>
      <c r="Q76" s="10">
        <f t="shared" si="3"/>
        <v>4605</v>
      </c>
      <c r="R76" s="10"/>
      <c r="S76" s="10">
        <f t="shared" si="3"/>
        <v>4605</v>
      </c>
      <c r="T76" s="10">
        <v>625</v>
      </c>
      <c r="U76" s="17">
        <f t="shared" si="24"/>
        <v>5230</v>
      </c>
      <c r="V76" s="22">
        <v>5230</v>
      </c>
      <c r="W76" s="22">
        <v>5118.6931199999999</v>
      </c>
    </row>
    <row r="77" spans="1:23" ht="131.25">
      <c r="A77" s="18" t="s">
        <v>27</v>
      </c>
      <c r="B77" s="23">
        <v>914</v>
      </c>
      <c r="C77" s="20" t="s">
        <v>70</v>
      </c>
      <c r="D77" s="20" t="s">
        <v>58</v>
      </c>
      <c r="E77" s="20" t="s">
        <v>71</v>
      </c>
      <c r="F77" s="19">
        <v>800</v>
      </c>
      <c r="G77" s="21">
        <v>291</v>
      </c>
      <c r="H77" s="42"/>
      <c r="I77" s="10">
        <f t="shared" si="0"/>
        <v>291</v>
      </c>
      <c r="J77" s="42"/>
      <c r="K77" s="10">
        <f t="shared" si="0"/>
        <v>291</v>
      </c>
      <c r="L77" s="10"/>
      <c r="M77" s="10">
        <f t="shared" si="0"/>
        <v>291</v>
      </c>
      <c r="N77" s="10"/>
      <c r="O77" s="10">
        <f t="shared" si="0"/>
        <v>291</v>
      </c>
      <c r="P77" s="10"/>
      <c r="Q77" s="10">
        <f t="shared" si="3"/>
        <v>291</v>
      </c>
      <c r="R77" s="10"/>
      <c r="S77" s="10">
        <f t="shared" si="3"/>
        <v>291</v>
      </c>
      <c r="T77" s="10">
        <v>37</v>
      </c>
      <c r="U77" s="17">
        <f t="shared" si="24"/>
        <v>328</v>
      </c>
      <c r="V77" s="22">
        <v>328</v>
      </c>
      <c r="W77" s="22">
        <v>327.93873000000002</v>
      </c>
    </row>
    <row r="78" spans="1:23" ht="56.25">
      <c r="A78" s="12" t="s">
        <v>28</v>
      </c>
      <c r="B78" s="7">
        <v>914</v>
      </c>
      <c r="C78" s="19"/>
      <c r="D78" s="19"/>
      <c r="E78" s="19"/>
      <c r="F78" s="19"/>
      <c r="G78" s="10">
        <f>G79</f>
        <v>3405</v>
      </c>
      <c r="H78" s="10">
        <f>H79</f>
        <v>0</v>
      </c>
      <c r="I78" s="10">
        <f t="shared" si="0"/>
        <v>3405</v>
      </c>
      <c r="J78" s="10">
        <f>J79</f>
        <v>0</v>
      </c>
      <c r="K78" s="10">
        <f t="shared" si="0"/>
        <v>3405</v>
      </c>
      <c r="L78" s="10">
        <f>L79</f>
        <v>0</v>
      </c>
      <c r="M78" s="10">
        <f t="shared" si="0"/>
        <v>3405</v>
      </c>
      <c r="N78" s="10">
        <f>N79</f>
        <v>0</v>
      </c>
      <c r="O78" s="10">
        <f t="shared" si="0"/>
        <v>3405</v>
      </c>
      <c r="P78" s="10">
        <f>P79</f>
        <v>0</v>
      </c>
      <c r="Q78" s="10">
        <f t="shared" si="3"/>
        <v>3405</v>
      </c>
      <c r="R78" s="10">
        <f>R79</f>
        <v>0</v>
      </c>
      <c r="S78" s="10">
        <f t="shared" si="3"/>
        <v>3405</v>
      </c>
      <c r="T78" s="10">
        <f>T79</f>
        <v>-100</v>
      </c>
      <c r="U78" s="17">
        <f t="shared" si="24"/>
        <v>3305</v>
      </c>
      <c r="V78" s="11">
        <f>V79</f>
        <v>3305</v>
      </c>
      <c r="W78" s="11">
        <f>W79</f>
        <v>3250.10007</v>
      </c>
    </row>
    <row r="79" spans="1:23" s="29" customFormat="1">
      <c r="A79" s="26" t="s">
        <v>56</v>
      </c>
      <c r="B79" s="32">
        <v>914</v>
      </c>
      <c r="C79" s="34" t="s">
        <v>70</v>
      </c>
      <c r="D79" s="33"/>
      <c r="E79" s="32"/>
      <c r="F79" s="32"/>
      <c r="G79" s="10">
        <f>G80</f>
        <v>3405</v>
      </c>
      <c r="H79" s="10">
        <f>H80</f>
        <v>0</v>
      </c>
      <c r="I79" s="10">
        <f t="shared" si="0"/>
        <v>3405</v>
      </c>
      <c r="J79" s="10">
        <f>J80</f>
        <v>0</v>
      </c>
      <c r="K79" s="10">
        <f t="shared" si="0"/>
        <v>3405</v>
      </c>
      <c r="L79" s="10">
        <f>L80</f>
        <v>0</v>
      </c>
      <c r="M79" s="10">
        <f t="shared" si="0"/>
        <v>3405</v>
      </c>
      <c r="N79" s="10">
        <f>N80</f>
        <v>0</v>
      </c>
      <c r="O79" s="10">
        <f t="shared" si="0"/>
        <v>3405</v>
      </c>
      <c r="P79" s="10">
        <f>P80</f>
        <v>0</v>
      </c>
      <c r="Q79" s="10">
        <f t="shared" si="3"/>
        <v>3405</v>
      </c>
      <c r="R79" s="10">
        <f>R80</f>
        <v>0</v>
      </c>
      <c r="S79" s="10">
        <f t="shared" si="3"/>
        <v>3405</v>
      </c>
      <c r="T79" s="10">
        <f>T80</f>
        <v>-100</v>
      </c>
      <c r="U79" s="17">
        <f t="shared" si="24"/>
        <v>3305</v>
      </c>
      <c r="V79" s="11">
        <f>V80</f>
        <v>3305</v>
      </c>
      <c r="W79" s="11">
        <f>W80</f>
        <v>3250.10007</v>
      </c>
    </row>
    <row r="80" spans="1:23" s="29" customFormat="1">
      <c r="A80" s="26" t="s">
        <v>57</v>
      </c>
      <c r="B80" s="32">
        <v>914</v>
      </c>
      <c r="C80" s="34" t="s">
        <v>70</v>
      </c>
      <c r="D80" s="33" t="s">
        <v>58</v>
      </c>
      <c r="E80" s="32"/>
      <c r="F80" s="32"/>
      <c r="G80" s="10">
        <f>G81+G82+G83</f>
        <v>3405</v>
      </c>
      <c r="H80" s="10">
        <f>H81+H82+H83</f>
        <v>0</v>
      </c>
      <c r="I80" s="10">
        <f t="shared" si="0"/>
        <v>3405</v>
      </c>
      <c r="J80" s="10">
        <f>J81+J82+J83</f>
        <v>0</v>
      </c>
      <c r="K80" s="10">
        <f t="shared" si="0"/>
        <v>3405</v>
      </c>
      <c r="L80" s="10">
        <f>L81+L82+L83</f>
        <v>0</v>
      </c>
      <c r="M80" s="10">
        <f t="shared" si="0"/>
        <v>3405</v>
      </c>
      <c r="N80" s="10">
        <f>N81+N82+N83</f>
        <v>0</v>
      </c>
      <c r="O80" s="10">
        <f t="shared" si="0"/>
        <v>3405</v>
      </c>
      <c r="P80" s="10">
        <f>P81+P82+P83</f>
        <v>0</v>
      </c>
      <c r="Q80" s="10">
        <f t="shared" si="3"/>
        <v>3405</v>
      </c>
      <c r="R80" s="10">
        <f>R81+R82+R83</f>
        <v>0</v>
      </c>
      <c r="S80" s="10">
        <f t="shared" si="3"/>
        <v>3405</v>
      </c>
      <c r="T80" s="10">
        <f>T81+T82+T83</f>
        <v>-100</v>
      </c>
      <c r="U80" s="17">
        <f t="shared" si="24"/>
        <v>3305</v>
      </c>
      <c r="V80" s="11">
        <f>V81+V82+V83</f>
        <v>3305</v>
      </c>
      <c r="W80" s="11">
        <f>W81+W82+W83</f>
        <v>3250.10007</v>
      </c>
    </row>
    <row r="81" spans="1:23" ht="206.25">
      <c r="A81" s="18" t="s">
        <v>29</v>
      </c>
      <c r="B81" s="19">
        <v>914</v>
      </c>
      <c r="C81" s="20" t="s">
        <v>70</v>
      </c>
      <c r="D81" s="20" t="s">
        <v>58</v>
      </c>
      <c r="E81" s="20" t="s">
        <v>72</v>
      </c>
      <c r="F81" s="19">
        <v>100</v>
      </c>
      <c r="G81" s="21">
        <v>2260</v>
      </c>
      <c r="H81" s="21"/>
      <c r="I81" s="10">
        <f t="shared" si="0"/>
        <v>2260</v>
      </c>
      <c r="J81" s="21"/>
      <c r="K81" s="10">
        <f t="shared" si="0"/>
        <v>2260</v>
      </c>
      <c r="L81" s="10"/>
      <c r="M81" s="10">
        <f t="shared" si="0"/>
        <v>2260</v>
      </c>
      <c r="N81" s="10"/>
      <c r="O81" s="10">
        <f t="shared" si="0"/>
        <v>2260</v>
      </c>
      <c r="P81" s="10"/>
      <c r="Q81" s="10">
        <f t="shared" si="3"/>
        <v>2260</v>
      </c>
      <c r="R81" s="10"/>
      <c r="S81" s="10">
        <f t="shared" si="3"/>
        <v>2260</v>
      </c>
      <c r="T81" s="10">
        <v>-102</v>
      </c>
      <c r="U81" s="17">
        <f t="shared" si="24"/>
        <v>2158</v>
      </c>
      <c r="V81" s="22">
        <v>2158</v>
      </c>
      <c r="W81" s="22">
        <f>2102.78824+0.8</f>
        <v>2103.58824</v>
      </c>
    </row>
    <row r="82" spans="1:23" ht="131.25">
      <c r="A82" s="36" t="s">
        <v>30</v>
      </c>
      <c r="B82" s="19">
        <v>914</v>
      </c>
      <c r="C82" s="20" t="s">
        <v>70</v>
      </c>
      <c r="D82" s="20" t="s">
        <v>58</v>
      </c>
      <c r="E82" s="20" t="s">
        <v>72</v>
      </c>
      <c r="F82" s="19">
        <v>200</v>
      </c>
      <c r="G82" s="21">
        <v>1093</v>
      </c>
      <c r="H82" s="21"/>
      <c r="I82" s="10">
        <f t="shared" si="0"/>
        <v>1093</v>
      </c>
      <c r="J82" s="21"/>
      <c r="K82" s="10">
        <f t="shared" si="0"/>
        <v>1093</v>
      </c>
      <c r="L82" s="10"/>
      <c r="M82" s="10">
        <f t="shared" si="0"/>
        <v>1093</v>
      </c>
      <c r="N82" s="10"/>
      <c r="O82" s="10">
        <f t="shared" si="0"/>
        <v>1093</v>
      </c>
      <c r="P82" s="10"/>
      <c r="Q82" s="10">
        <f t="shared" si="3"/>
        <v>1093</v>
      </c>
      <c r="R82" s="10"/>
      <c r="S82" s="10">
        <f t="shared" si="3"/>
        <v>1093</v>
      </c>
      <c r="T82" s="10">
        <v>10</v>
      </c>
      <c r="U82" s="17">
        <f t="shared" si="24"/>
        <v>1103</v>
      </c>
      <c r="V82" s="22">
        <v>1103</v>
      </c>
      <c r="W82" s="22">
        <v>1103</v>
      </c>
    </row>
    <row r="83" spans="1:23" ht="131.25">
      <c r="A83" s="36" t="s">
        <v>31</v>
      </c>
      <c r="B83" s="19">
        <v>914</v>
      </c>
      <c r="C83" s="20" t="s">
        <v>70</v>
      </c>
      <c r="D83" s="20" t="s">
        <v>58</v>
      </c>
      <c r="E83" s="20" t="s">
        <v>72</v>
      </c>
      <c r="F83" s="19">
        <v>800</v>
      </c>
      <c r="G83" s="21">
        <v>52</v>
      </c>
      <c r="H83" s="21"/>
      <c r="I83" s="10">
        <f t="shared" si="0"/>
        <v>52</v>
      </c>
      <c r="J83" s="21"/>
      <c r="K83" s="10">
        <f t="shared" si="0"/>
        <v>52</v>
      </c>
      <c r="L83" s="10"/>
      <c r="M83" s="10">
        <f t="shared" si="0"/>
        <v>52</v>
      </c>
      <c r="N83" s="10"/>
      <c r="O83" s="10">
        <f t="shared" si="0"/>
        <v>52</v>
      </c>
      <c r="P83" s="10"/>
      <c r="Q83" s="10">
        <f t="shared" si="3"/>
        <v>52</v>
      </c>
      <c r="R83" s="10"/>
      <c r="S83" s="10">
        <f t="shared" si="3"/>
        <v>52</v>
      </c>
      <c r="T83" s="10">
        <v>-8</v>
      </c>
      <c r="U83" s="17">
        <f t="shared" si="24"/>
        <v>44</v>
      </c>
      <c r="V83" s="22">
        <v>44</v>
      </c>
      <c r="W83" s="22">
        <v>43.511830000000003</v>
      </c>
    </row>
    <row r="84" spans="1:23" s="29" customFormat="1">
      <c r="A84" s="6" t="s">
        <v>52</v>
      </c>
      <c r="B84" s="27">
        <v>914</v>
      </c>
      <c r="C84" s="27">
        <v>10</v>
      </c>
      <c r="D84" s="27"/>
      <c r="E84" s="27"/>
      <c r="F84" s="27"/>
      <c r="G84" s="39">
        <f>G85</f>
        <v>90</v>
      </c>
      <c r="H84" s="39">
        <f>H85</f>
        <v>0</v>
      </c>
      <c r="I84" s="10">
        <f>G84+H84</f>
        <v>90</v>
      </c>
      <c r="J84" s="39">
        <f>J85</f>
        <v>0</v>
      </c>
      <c r="K84" s="10">
        <f>I84+J84</f>
        <v>90</v>
      </c>
      <c r="L84" s="10">
        <f>L85+L88</f>
        <v>41</v>
      </c>
      <c r="M84" s="10">
        <f>K84+L84</f>
        <v>131</v>
      </c>
      <c r="N84" s="10">
        <f>N85+N88</f>
        <v>0</v>
      </c>
      <c r="O84" s="10">
        <f>M84+N84</f>
        <v>131</v>
      </c>
      <c r="P84" s="10">
        <f>P85+P88</f>
        <v>0</v>
      </c>
      <c r="Q84" s="10">
        <f>O84+P84</f>
        <v>131</v>
      </c>
      <c r="R84" s="10">
        <f>R85+R88</f>
        <v>0</v>
      </c>
      <c r="S84" s="10">
        <f>Q84+R84</f>
        <v>131</v>
      </c>
      <c r="T84" s="10">
        <f>T85+T88</f>
        <v>-37</v>
      </c>
      <c r="U84" s="17">
        <f>S84+T84</f>
        <v>94</v>
      </c>
      <c r="V84" s="40">
        <f>V85+V87</f>
        <v>94</v>
      </c>
      <c r="W84" s="40">
        <f>W85+W87</f>
        <v>91.098870000000005</v>
      </c>
    </row>
    <row r="85" spans="1:23" s="29" customFormat="1">
      <c r="A85" s="6" t="s">
        <v>53</v>
      </c>
      <c r="B85" s="27">
        <v>914</v>
      </c>
      <c r="C85" s="27">
        <v>10</v>
      </c>
      <c r="D85" s="28" t="s">
        <v>58</v>
      </c>
      <c r="E85" s="27"/>
      <c r="F85" s="27"/>
      <c r="G85" s="39">
        <f>G86</f>
        <v>90</v>
      </c>
      <c r="H85" s="39">
        <f>H86</f>
        <v>0</v>
      </c>
      <c r="I85" s="10">
        <f>G85+H85</f>
        <v>90</v>
      </c>
      <c r="J85" s="39">
        <f>J86</f>
        <v>0</v>
      </c>
      <c r="K85" s="10">
        <f>I85+J85</f>
        <v>90</v>
      </c>
      <c r="L85" s="10"/>
      <c r="M85" s="10">
        <f>K85+L85</f>
        <v>90</v>
      </c>
      <c r="N85" s="10"/>
      <c r="O85" s="10">
        <f>M85+N85</f>
        <v>90</v>
      </c>
      <c r="P85" s="10"/>
      <c r="Q85" s="10">
        <f>O85+P85</f>
        <v>90</v>
      </c>
      <c r="R85" s="10"/>
      <c r="S85" s="10">
        <f>Q85+R85</f>
        <v>90</v>
      </c>
      <c r="T85" s="10">
        <f>T86</f>
        <v>-13</v>
      </c>
      <c r="U85" s="17">
        <f>S85+T85</f>
        <v>77</v>
      </c>
      <c r="V85" s="40">
        <f>V86</f>
        <v>77</v>
      </c>
      <c r="W85" s="40">
        <f>W86</f>
        <v>76.425120000000007</v>
      </c>
    </row>
    <row r="86" spans="1:23" ht="131.25">
      <c r="A86" s="18" t="s">
        <v>22</v>
      </c>
      <c r="B86" s="30">
        <v>914</v>
      </c>
      <c r="C86" s="31">
        <v>10</v>
      </c>
      <c r="D86" s="31" t="s">
        <v>58</v>
      </c>
      <c r="E86" s="31" t="s">
        <v>93</v>
      </c>
      <c r="F86" s="30">
        <v>300</v>
      </c>
      <c r="G86" s="21">
        <v>90</v>
      </c>
      <c r="H86" s="21"/>
      <c r="I86" s="10">
        <f>G86+H86</f>
        <v>90</v>
      </c>
      <c r="J86" s="21"/>
      <c r="K86" s="10">
        <f>I86+J86</f>
        <v>90</v>
      </c>
      <c r="L86" s="10"/>
      <c r="M86" s="10">
        <f>K86+L86</f>
        <v>90</v>
      </c>
      <c r="N86" s="10"/>
      <c r="O86" s="10">
        <f>M86+N86</f>
        <v>90</v>
      </c>
      <c r="P86" s="10"/>
      <c r="Q86" s="10">
        <f>O86+P86</f>
        <v>90</v>
      </c>
      <c r="R86" s="10"/>
      <c r="S86" s="10">
        <f>Q86+R86</f>
        <v>90</v>
      </c>
      <c r="T86" s="10">
        <v>-13</v>
      </c>
      <c r="U86" s="17">
        <f>S86+T86</f>
        <v>77</v>
      </c>
      <c r="V86" s="22">
        <v>77</v>
      </c>
      <c r="W86" s="22">
        <v>76.425120000000007</v>
      </c>
    </row>
    <row r="87" spans="1:23" s="29" customFormat="1" ht="37.5">
      <c r="A87" s="26" t="s">
        <v>107</v>
      </c>
      <c r="B87" s="32">
        <v>914</v>
      </c>
      <c r="C87" s="33" t="s">
        <v>96</v>
      </c>
      <c r="D87" s="33" t="s">
        <v>97</v>
      </c>
      <c r="E87" s="33"/>
      <c r="F87" s="3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7"/>
      <c r="V87" s="11">
        <f>V88</f>
        <v>17</v>
      </c>
      <c r="W87" s="11">
        <f>W88</f>
        <v>14.67375</v>
      </c>
    </row>
    <row r="88" spans="1:23" ht="150">
      <c r="A88" s="41" t="s">
        <v>99</v>
      </c>
      <c r="B88" s="30">
        <v>914</v>
      </c>
      <c r="C88" s="31" t="s">
        <v>96</v>
      </c>
      <c r="D88" s="31" t="s">
        <v>97</v>
      </c>
      <c r="E88" s="31" t="s">
        <v>100</v>
      </c>
      <c r="F88" s="30">
        <v>300</v>
      </c>
      <c r="G88" s="21"/>
      <c r="H88" s="21"/>
      <c r="I88" s="10"/>
      <c r="J88" s="21"/>
      <c r="K88" s="10"/>
      <c r="L88" s="10">
        <v>41</v>
      </c>
      <c r="M88" s="10">
        <f>K88+L88</f>
        <v>41</v>
      </c>
      <c r="N88" s="10">
        <v>0</v>
      </c>
      <c r="O88" s="10">
        <f>M88+N88</f>
        <v>41</v>
      </c>
      <c r="P88" s="10">
        <v>0</v>
      </c>
      <c r="Q88" s="10">
        <f>O88+P88</f>
        <v>41</v>
      </c>
      <c r="R88" s="10">
        <v>0</v>
      </c>
      <c r="S88" s="10">
        <f>Q88+R88</f>
        <v>41</v>
      </c>
      <c r="T88" s="10">
        <v>-24</v>
      </c>
      <c r="U88" s="17">
        <f>S88+T88</f>
        <v>17</v>
      </c>
      <c r="V88" s="22">
        <v>17</v>
      </c>
      <c r="W88" s="22">
        <v>14.67375</v>
      </c>
    </row>
    <row r="89" spans="1:23" s="29" customFormat="1" ht="37.5">
      <c r="A89" s="26" t="s">
        <v>54</v>
      </c>
      <c r="B89" s="32">
        <v>914</v>
      </c>
      <c r="C89" s="32">
        <v>13</v>
      </c>
      <c r="D89" s="32"/>
      <c r="E89" s="32"/>
      <c r="F89" s="32"/>
      <c r="G89" s="10">
        <f>G90</f>
        <v>342.2</v>
      </c>
      <c r="H89" s="10">
        <f>H90</f>
        <v>0</v>
      </c>
      <c r="I89" s="7">
        <f>G89+H89</f>
        <v>342.2</v>
      </c>
      <c r="J89" s="10">
        <f>J90</f>
        <v>-62.462000000000003</v>
      </c>
      <c r="K89" s="10">
        <f>I89+J89</f>
        <v>279.738</v>
      </c>
      <c r="L89" s="10">
        <f>L90</f>
        <v>0</v>
      </c>
      <c r="M89" s="10">
        <f>K89+L89</f>
        <v>279.738</v>
      </c>
      <c r="N89" s="10">
        <f>N90</f>
        <v>0</v>
      </c>
      <c r="O89" s="10">
        <f>M89+N89</f>
        <v>279.738</v>
      </c>
      <c r="P89" s="10">
        <f>P90</f>
        <v>0</v>
      </c>
      <c r="Q89" s="10">
        <f>O89+P89</f>
        <v>279.738</v>
      </c>
      <c r="R89" s="10">
        <f>R90</f>
        <v>0</v>
      </c>
      <c r="S89" s="10">
        <f>Q89+R89</f>
        <v>279.738</v>
      </c>
      <c r="T89" s="10">
        <f>T90</f>
        <v>2.7427700000000002</v>
      </c>
      <c r="U89" s="17">
        <f>S89+T89</f>
        <v>282.48077000000001</v>
      </c>
      <c r="V89" s="11">
        <f>V90</f>
        <v>282.5</v>
      </c>
      <c r="W89" s="11">
        <f>W90</f>
        <v>282.48140000000001</v>
      </c>
    </row>
    <row r="90" spans="1:23" s="29" customFormat="1" ht="37.5">
      <c r="A90" s="26" t="s">
        <v>55</v>
      </c>
      <c r="B90" s="32">
        <v>914</v>
      </c>
      <c r="C90" s="33">
        <v>13</v>
      </c>
      <c r="D90" s="33" t="s">
        <v>58</v>
      </c>
      <c r="E90" s="32"/>
      <c r="F90" s="32"/>
      <c r="G90" s="10">
        <f>G91</f>
        <v>342.2</v>
      </c>
      <c r="H90" s="10">
        <f>H91</f>
        <v>0</v>
      </c>
      <c r="I90" s="7">
        <f>G90+H90</f>
        <v>342.2</v>
      </c>
      <c r="J90" s="10">
        <f>J91</f>
        <v>-62.462000000000003</v>
      </c>
      <c r="K90" s="10">
        <f>I90+J90</f>
        <v>279.738</v>
      </c>
      <c r="L90" s="10">
        <f>L91</f>
        <v>0</v>
      </c>
      <c r="M90" s="10">
        <f>K90+L90</f>
        <v>279.738</v>
      </c>
      <c r="N90" s="10">
        <f>N91</f>
        <v>0</v>
      </c>
      <c r="O90" s="10">
        <f>M90+N90</f>
        <v>279.738</v>
      </c>
      <c r="P90" s="10">
        <f>P91</f>
        <v>0</v>
      </c>
      <c r="Q90" s="10">
        <f>O90+P90</f>
        <v>279.738</v>
      </c>
      <c r="R90" s="10">
        <f>R91</f>
        <v>0</v>
      </c>
      <c r="S90" s="10">
        <f>Q90+R90</f>
        <v>279.738</v>
      </c>
      <c r="T90" s="10">
        <f>T91</f>
        <v>2.7427700000000002</v>
      </c>
      <c r="U90" s="17">
        <f>S90+T90</f>
        <v>282.48077000000001</v>
      </c>
      <c r="V90" s="11">
        <f>V91</f>
        <v>282.5</v>
      </c>
      <c r="W90" s="11">
        <f>W91</f>
        <v>282.48140000000001</v>
      </c>
    </row>
    <row r="91" spans="1:23" ht="131.25">
      <c r="A91" s="18" t="s">
        <v>23</v>
      </c>
      <c r="B91" s="30">
        <v>914</v>
      </c>
      <c r="C91" s="20">
        <v>13</v>
      </c>
      <c r="D91" s="31" t="s">
        <v>58</v>
      </c>
      <c r="E91" s="31" t="s">
        <v>69</v>
      </c>
      <c r="F91" s="30">
        <v>700</v>
      </c>
      <c r="G91" s="21">
        <v>342.2</v>
      </c>
      <c r="H91" s="21"/>
      <c r="I91" s="7">
        <f>G91+H91</f>
        <v>342.2</v>
      </c>
      <c r="J91" s="21">
        <v>-62.462000000000003</v>
      </c>
      <c r="K91" s="10">
        <f>I91+J91</f>
        <v>279.738</v>
      </c>
      <c r="L91" s="10"/>
      <c r="M91" s="10">
        <f>K91+L91</f>
        <v>279.738</v>
      </c>
      <c r="N91" s="10"/>
      <c r="O91" s="10">
        <f>M91+N91</f>
        <v>279.738</v>
      </c>
      <c r="P91" s="10"/>
      <c r="Q91" s="10">
        <f>O91+P91</f>
        <v>279.738</v>
      </c>
      <c r="R91" s="10"/>
      <c r="S91" s="10">
        <f>Q91+R91</f>
        <v>279.738</v>
      </c>
      <c r="T91" s="10">
        <v>2.7427700000000002</v>
      </c>
      <c r="U91" s="17">
        <f>S91+T91</f>
        <v>282.48077000000001</v>
      </c>
      <c r="V91" s="22">
        <v>282.5</v>
      </c>
      <c r="W91" s="22">
        <v>282.48140000000001</v>
      </c>
    </row>
    <row r="92" spans="1:23">
      <c r="A92" s="29"/>
    </row>
    <row r="93" spans="1:23">
      <c r="A93" s="29"/>
    </row>
    <row r="94" spans="1:23">
      <c r="A94" s="29"/>
    </row>
    <row r="95" spans="1:23">
      <c r="A95" s="29"/>
    </row>
    <row r="96" spans="1:23">
      <c r="A96" s="29"/>
    </row>
    <row r="97" spans="1:1">
      <c r="A97" s="29"/>
    </row>
    <row r="98" spans="1:1">
      <c r="A98" s="29"/>
    </row>
    <row r="99" spans="1:1">
      <c r="A99" s="29"/>
    </row>
    <row r="100" spans="1:1">
      <c r="A100" s="29"/>
    </row>
    <row r="101" spans="1:1">
      <c r="A101" s="29"/>
    </row>
    <row r="102" spans="1:1">
      <c r="A102" s="43" t="s">
        <v>33</v>
      </c>
    </row>
    <row r="103" spans="1:1">
      <c r="A103" s="43"/>
    </row>
    <row r="104" spans="1:1">
      <c r="A104" s="43"/>
    </row>
    <row r="105" spans="1:1">
      <c r="A105" s="43"/>
    </row>
    <row r="106" spans="1:1">
      <c r="A106" s="43"/>
    </row>
    <row r="107" spans="1:1">
      <c r="A107" s="43"/>
    </row>
    <row r="108" spans="1:1">
      <c r="A108" s="43"/>
    </row>
    <row r="109" spans="1:1">
      <c r="A109" s="43"/>
    </row>
    <row r="110" spans="1:1">
      <c r="A110" s="43"/>
    </row>
    <row r="111" spans="1:1">
      <c r="A111" s="43"/>
    </row>
    <row r="112" spans="1:1">
      <c r="A112" s="43"/>
    </row>
    <row r="113" spans="1:1">
      <c r="A113" s="43"/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4"/>
    </row>
    <row r="119" spans="1:1">
      <c r="A119" s="44"/>
    </row>
    <row r="120" spans="1:1">
      <c r="A120" s="44"/>
    </row>
    <row r="121" spans="1:1">
      <c r="A121" s="44"/>
    </row>
    <row r="122" spans="1:1">
      <c r="A122" s="44"/>
    </row>
    <row r="123" spans="1:1">
      <c r="A123" s="44"/>
    </row>
    <row r="124" spans="1:1">
      <c r="A124" s="44"/>
    </row>
    <row r="125" spans="1:1">
      <c r="A125" s="44"/>
    </row>
    <row r="126" spans="1:1">
      <c r="A126" s="44"/>
    </row>
    <row r="127" spans="1:1">
      <c r="A127" s="44"/>
    </row>
    <row r="128" spans="1:1">
      <c r="A128" s="44"/>
    </row>
    <row r="129" spans="1:1">
      <c r="A129" s="44"/>
    </row>
    <row r="130" spans="1:1">
      <c r="A130" s="44"/>
    </row>
    <row r="131" spans="1:1">
      <c r="A131" s="44"/>
    </row>
    <row r="132" spans="1:1">
      <c r="A132" s="44"/>
    </row>
    <row r="133" spans="1:1">
      <c r="A133" s="44"/>
    </row>
    <row r="134" spans="1:1">
      <c r="A134" s="44"/>
    </row>
    <row r="135" spans="1:1">
      <c r="A135" s="44"/>
    </row>
    <row r="136" spans="1:1">
      <c r="A136" s="44"/>
    </row>
    <row r="137" spans="1:1">
      <c r="A137" s="44"/>
    </row>
  </sheetData>
  <mergeCells count="16">
    <mergeCell ref="E3:W3"/>
    <mergeCell ref="E4:W4"/>
    <mergeCell ref="E5:W5"/>
    <mergeCell ref="E6:W6"/>
    <mergeCell ref="E1:W1"/>
    <mergeCell ref="U15:U17"/>
    <mergeCell ref="V15:V17"/>
    <mergeCell ref="W15:W17"/>
    <mergeCell ref="A10:W10"/>
    <mergeCell ref="A11:W11"/>
    <mergeCell ref="A15:A17"/>
    <mergeCell ref="B15:B17"/>
    <mergeCell ref="C15:C17"/>
    <mergeCell ref="D15:D17"/>
    <mergeCell ref="E15:E17"/>
    <mergeCell ref="F15:F17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2015-04-01T08:29:17Z</cp:lastPrinted>
  <dcterms:created xsi:type="dcterms:W3CDTF">2014-05-13T07:51:32Z</dcterms:created>
  <dcterms:modified xsi:type="dcterms:W3CDTF">2015-04-10T04:35:37Z</dcterms:modified>
</cp:coreProperties>
</file>